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8130" firstSheet="2" activeTab="2"/>
  </bookViews>
  <sheets>
    <sheet name="СВОД" sheetId="1" state="hidden" r:id="rId1"/>
    <sheet name="Расчет" sheetId="2" state="hidden" r:id="rId2"/>
    <sheet name="на_сайт" sheetId="3" r:id="rId3"/>
  </sheets>
  <definedNames>
    <definedName name="_xlnm.Print_Area" localSheetId="1">'Расчет'!$A$1:$Q$49</definedName>
  </definedNames>
  <calcPr fullCalcOnLoad="1"/>
</workbook>
</file>

<file path=xl/sharedStrings.xml><?xml version="1.0" encoding="utf-8"?>
<sst xmlns="http://schemas.openxmlformats.org/spreadsheetml/2006/main" count="199" uniqueCount="123">
  <si>
    <t>Городское население (с НДС)</t>
  </si>
  <si>
    <t>Сельское население (с НДС)</t>
  </si>
  <si>
    <t>Тариф с 01.01.2006г.</t>
  </si>
  <si>
    <t xml:space="preserve">                        В том числе:</t>
  </si>
  <si>
    <t>Стоимость эл.энергии. Руб за 1 кВт.ч.</t>
  </si>
  <si>
    <t>инфрастуктурные платежи Руб за 1 кВт.ч.</t>
  </si>
  <si>
    <t>Услуги по передаче эл. энергии. Руб за 1 кВт.ч.</t>
  </si>
  <si>
    <t>Производственные с/х потребители ВН (110 кВ)</t>
  </si>
  <si>
    <t>Производственные с/х потребители СНI (35 кВ)</t>
  </si>
  <si>
    <t>Производственные с/х потребители CНII (1-20 кВ)</t>
  </si>
  <si>
    <t>Производственные с/х потребители НН (0.4 кВ)</t>
  </si>
  <si>
    <t>Прочие потребители СНI (35кВ) - одноставочный тариф</t>
  </si>
  <si>
    <t>Прочие потребители СНII (1-20 кВ) - одноставочный тариф</t>
  </si>
  <si>
    <t>Прочие потребители НН (0.4 кВ) - одноставочный тариф</t>
  </si>
  <si>
    <t>Прочие потребители ВН (110кВ) - одноставочный тариф</t>
  </si>
  <si>
    <t>Прочие потребители СНI (35кВ) - двуставочный тариф за мощность</t>
  </si>
  <si>
    <t>Прочие потребители СНII (1-20 кВ) - двуставочный тариф за мощность</t>
  </si>
  <si>
    <t>Прочие потребители НН (0.4 кВ) - двуставочный тариф за мощность</t>
  </si>
  <si>
    <t>Прочие потребители ВН (110кВ) - двуставочный тариф за мощность</t>
  </si>
  <si>
    <t>Прочие потребители ВН (110кВ) - трехзонный тариф (ночь)</t>
  </si>
  <si>
    <t>Прочие потребители ВН (110кВ) - трехзонный тариф (пик)</t>
  </si>
  <si>
    <t>Прочие потребители СНI (35кВ) - трехзонный тариф (ночь)</t>
  </si>
  <si>
    <t>Прочие потребители СНI (35кВ) - трехзонный тариф (п-упик)</t>
  </si>
  <si>
    <t>Прочие потребители СНI (35кВ) - трехзонный тариф (пик)</t>
  </si>
  <si>
    <t>Прочие потребители СНII (1-20 кВ) - трехзонный тариф (ночь)</t>
  </si>
  <si>
    <t>Прочие потребители СНII (1-20 кВ) - трехзонный тариф (пик)</t>
  </si>
  <si>
    <t>Прочие потребители НН (0.4 кВ) - трехзонный тариф (ночь)</t>
  </si>
  <si>
    <t>Прочие потребители НН (0.4 кВ) - трехзонный тариф (пик)</t>
  </si>
  <si>
    <t>Прочие потребители ВН (110кВ) - двухзонный тариф (ночь)</t>
  </si>
  <si>
    <t>Прочие потребители ВН (110кВ) - двухзонный тариф  (день)</t>
  </si>
  <si>
    <t>Прочие потребители СНI (35кВ) - двухзонный тариф (ночь)</t>
  </si>
  <si>
    <t>Прочие потребители СНI (35кВ) - двухзонный тариф  (день)</t>
  </si>
  <si>
    <t>Прочие потребители СНII (1-20 кВ) - двухзонный тариф (ночь)</t>
  </si>
  <si>
    <t>Прочие потребители СНII (1-20 кВ) - двухзонный тариф  (день)</t>
  </si>
  <si>
    <t>Прочие потребители НН (0.4 кВ) - двухзонный тариф (ночь)</t>
  </si>
  <si>
    <t>Прочие потребители НН (0.4 кВ) - двухзонный тариф  (день)</t>
  </si>
  <si>
    <t>Прочие потребители ВН (110кВ) - трехзонный тариф (полупик)</t>
  </si>
  <si>
    <t>Прочие потребители СНII (1-20 кВ) - трехзонный тариф (полупик)</t>
  </si>
  <si>
    <t>Прочие потребители НН (0.4 кВ) - трехзонный тариф (полупик)</t>
  </si>
  <si>
    <t>Прочие потребители ВН (110кВ) - двуставочный тариф на энергию</t>
  </si>
  <si>
    <t>Прочие потребители СНI (35кВ) - двуставочный тариф на энергию</t>
  </si>
  <si>
    <t>Прочие потребители СНII (1-20 кВ) - двуставочный тариф на энергию</t>
  </si>
  <si>
    <t>Прочие потребители НН (0.4 кВ) - двуставочный тариф на энергию</t>
  </si>
  <si>
    <t>Сельское население (с НДС) двухзонный тариф (ночь)</t>
  </si>
  <si>
    <t>Городское население (с НДС) двухзонный тариф (ночь)</t>
  </si>
  <si>
    <t>Городское население (с НДС) двухзонный тариф (день)</t>
  </si>
  <si>
    <t>Сельское население (с НДС) двухзонный тариф (день)</t>
  </si>
  <si>
    <t>Сельские населенные пункты, рассчитывающиеся по общему счетчику, и приравненные к ним потребители (с НДС)</t>
  </si>
  <si>
    <t>Городские населенные пункты, рассчитывающиеся по общему счетчику, и приравненные к ним потребители (с НДС)</t>
  </si>
  <si>
    <t>Нерегулируемый тариф</t>
  </si>
  <si>
    <t>Сбытовая надбавка Руб за 1 кВт.ч.</t>
  </si>
  <si>
    <t>Расчетная цена услуг</t>
  </si>
  <si>
    <t>Наименование</t>
  </si>
  <si>
    <t>№ п/п</t>
  </si>
  <si>
    <t xml:space="preserve">Средневзвешенный тариф покупки энергии(мощности) </t>
  </si>
  <si>
    <t>инфраструктурные платежи</t>
  </si>
  <si>
    <t>сбытовая надбавка</t>
  </si>
  <si>
    <t>В том числе:</t>
  </si>
  <si>
    <t>в том числе:</t>
  </si>
  <si>
    <t>Средневзвешенная нерегулируемая цена</t>
  </si>
  <si>
    <t>услуги по передаче электроэнергии</t>
  </si>
  <si>
    <t>Средневзвешенная свободная(нерегулируемая) цена электрической энергии(мощности) на оптовом рынке</t>
  </si>
  <si>
    <t>Стоимость услуг, оказание которых является неотъемлемой частью процесса поставки электрической энергии</t>
  </si>
  <si>
    <t>Предельный уровень нерегулируемых цен на электрическую энергию(мощность)</t>
  </si>
  <si>
    <t xml:space="preserve">Структура предельного нерегулируемого тарифа на электрическую энергию </t>
  </si>
  <si>
    <t>Код привязки</t>
  </si>
  <si>
    <t>Наименование тарифа</t>
  </si>
  <si>
    <t>Дата принятия</t>
  </si>
  <si>
    <t>Ставка тарифа</t>
  </si>
  <si>
    <t>Доля</t>
  </si>
  <si>
    <t>Стоимость электроэнергии</t>
  </si>
  <si>
    <t>Инфраструктурные плятежи</t>
  </si>
  <si>
    <t>Услуги по передаче электрпоэнергии</t>
  </si>
  <si>
    <t>Сбытовая надбавка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</si>
  <si>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</si>
  <si>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</si>
  <si>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</si>
  <si>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</si>
  <si>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</si>
  <si>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</si>
  <si>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</si>
  <si>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</si>
  <si>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</si>
  <si>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</si>
  <si>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</si>
  <si>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</si>
  <si>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</si>
  <si>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</si>
  <si>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</si>
  <si>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</si>
  <si>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</si>
  <si>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</si>
  <si>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</si>
  <si>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</si>
  <si>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</si>
  <si>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</si>
  <si>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</si>
  <si>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</si>
  <si>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</si>
  <si>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</si>
  <si>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</si>
  <si>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</si>
  <si>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</si>
  <si>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</si>
  <si>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</si>
  <si>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</si>
  <si>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</si>
  <si>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</si>
  <si>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</si>
  <si>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</si>
  <si>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</si>
  <si>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</si>
  <si>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</si>
  <si>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</si>
  <si>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</si>
  <si>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</si>
  <si>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</si>
  <si>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</si>
  <si>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Доля, поставляемая по нерегулируемым ценам (в процентах от фактического объема потребления за расчетный период)</t>
  </si>
  <si>
    <t>Нерегулируемый тариф на электроэнергию за ноябрь 2006 г.</t>
  </si>
  <si>
    <t>для потребителей Псковской области на ноябрь 2006 года</t>
  </si>
  <si>
    <t>Расчет предельного нерегулируемого тарифа на электрическую энергию на ноябрь 2006г.</t>
  </si>
  <si>
    <t>ОАО "Псковэнергосбыт"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</si>
</sst>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0000000"/>
    <numFmt numFmtId="170" formatCode="0.0"/>
    <numFmt numFmtId="171" formatCode="mmm/yyyy"/>
    <numFmt numFmtId="172" formatCode="#,##0.00000"/>
    <numFmt numFmtId="173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165" fontId="3" fillId="0" borderId="7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4" fontId="1" fillId="2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14" fontId="1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6" fontId="0" fillId="0" borderId="20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6" fontId="0" fillId="0" borderId="2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6" fontId="0" fillId="0" borderId="7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166" fontId="0" fillId="0" borderId="10" xfId="0" applyNumberFormat="1" applyFont="1" applyBorder="1" applyAlignment="1">
      <alignment wrapText="1"/>
    </xf>
    <xf numFmtId="166" fontId="0" fillId="0" borderId="22" xfId="0" applyNumberFormat="1" applyFont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66" fontId="0" fillId="0" borderId="8" xfId="0" applyNumberFormat="1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166" fontId="0" fillId="0" borderId="22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166" fontId="0" fillId="0" borderId="23" xfId="0" applyNumberFormat="1" applyFont="1" applyBorder="1" applyAlignment="1">
      <alignment wrapText="1"/>
    </xf>
    <xf numFmtId="0" fontId="0" fillId="0" borderId="9" xfId="0" applyFont="1" applyFill="1" applyBorder="1" applyAlignment="1">
      <alignment wrapText="1"/>
    </xf>
    <xf numFmtId="166" fontId="0" fillId="0" borderId="24" xfId="0" applyNumberFormat="1" applyFont="1" applyFill="1" applyBorder="1" applyAlignment="1">
      <alignment wrapText="1"/>
    </xf>
    <xf numFmtId="166" fontId="0" fillId="0" borderId="6" xfId="0" applyNumberFormat="1" applyFont="1" applyBorder="1" applyAlignment="1">
      <alignment wrapText="1"/>
    </xf>
    <xf numFmtId="166" fontId="0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2" xfId="0" applyNumberFormat="1" applyFont="1" applyBorder="1" applyAlignment="1">
      <alignment wrapText="1"/>
    </xf>
    <xf numFmtId="172" fontId="0" fillId="0" borderId="4" xfId="0" applyNumberFormat="1" applyFont="1" applyBorder="1" applyAlignment="1">
      <alignment wrapText="1"/>
    </xf>
    <xf numFmtId="172" fontId="0" fillId="0" borderId="18" xfId="0" applyNumberFormat="1" applyFont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172" fontId="0" fillId="3" borderId="10" xfId="0" applyNumberFormat="1" applyFont="1" applyFill="1" applyBorder="1" applyAlignment="1">
      <alignment wrapText="1"/>
    </xf>
    <xf numFmtId="172" fontId="0" fillId="0" borderId="16" xfId="0" applyNumberFormat="1" applyFont="1" applyBorder="1" applyAlignment="1">
      <alignment wrapText="1"/>
    </xf>
    <xf numFmtId="165" fontId="2" fillId="0" borderId="2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2" fillId="0" borderId="23" xfId="0" applyNumberFormat="1" applyFont="1" applyBorder="1" applyAlignment="1">
      <alignment wrapText="1"/>
    </xf>
    <xf numFmtId="165" fontId="0" fillId="0" borderId="0" xfId="0" applyNumberFormat="1" applyFont="1" applyAlignment="1">
      <alignment wrapText="1"/>
    </xf>
    <xf numFmtId="170" fontId="0" fillId="0" borderId="10" xfId="0" applyNumberFormat="1" applyFill="1" applyBorder="1" applyAlignment="1">
      <alignment/>
    </xf>
    <xf numFmtId="0" fontId="5" fillId="0" borderId="0" xfId="0" applyFont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" fillId="2" borderId="20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3" fontId="2" fillId="0" borderId="10" xfId="17" applyNumberFormat="1" applyFont="1" applyBorder="1" applyAlignment="1">
      <alignment/>
    </xf>
    <xf numFmtId="173" fontId="2" fillId="0" borderId="23" xfId="17" applyNumberFormat="1" applyFont="1" applyBorder="1" applyAlignment="1">
      <alignment/>
    </xf>
    <xf numFmtId="173" fontId="2" fillId="0" borderId="2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5.75390625" style="67" customWidth="1"/>
    <col min="2" max="2" width="35.75390625" style="0" customWidth="1"/>
    <col min="3" max="3" width="10.125" style="68" bestFit="1" customWidth="1"/>
    <col min="4" max="4" width="7.875" style="69" customWidth="1"/>
    <col min="5" max="5" width="5.75390625" style="70" customWidth="1"/>
    <col min="6" max="6" width="11.25390625" style="71" customWidth="1"/>
    <col min="7" max="7" width="11.00390625" style="71" customWidth="1"/>
    <col min="8" max="8" width="15.75390625" style="71" customWidth="1"/>
    <col min="9" max="9" width="10.875" style="71" customWidth="1"/>
  </cols>
  <sheetData>
    <row r="1" spans="2:5" ht="12.75">
      <c r="B1" s="11" t="s">
        <v>64</v>
      </c>
      <c r="C1"/>
      <c r="D1"/>
      <c r="E1"/>
    </row>
    <row r="2" spans="2:5" ht="12.75">
      <c r="B2" s="11" t="s">
        <v>120</v>
      </c>
      <c r="C2"/>
      <c r="D2"/>
      <c r="E2"/>
    </row>
    <row r="3" spans="1:9" ht="38.25">
      <c r="A3" s="60" t="s">
        <v>65</v>
      </c>
      <c r="B3" s="60" t="s">
        <v>66</v>
      </c>
      <c r="C3" s="60" t="s">
        <v>67</v>
      </c>
      <c r="D3" s="60" t="s">
        <v>68</v>
      </c>
      <c r="E3" s="60" t="s">
        <v>69</v>
      </c>
      <c r="F3" s="60" t="s">
        <v>70</v>
      </c>
      <c r="G3" s="60" t="s">
        <v>71</v>
      </c>
      <c r="H3" s="60" t="s">
        <v>72</v>
      </c>
      <c r="I3" s="60" t="s">
        <v>73</v>
      </c>
    </row>
    <row r="4" spans="1:9" ht="25.5">
      <c r="A4" s="61" t="s">
        <v>74</v>
      </c>
      <c r="B4" s="62" t="s">
        <v>14</v>
      </c>
      <c r="C4" s="63">
        <v>39051</v>
      </c>
      <c r="D4" s="64">
        <f>Расчет!L6</f>
        <v>1.35711</v>
      </c>
      <c r="E4" s="82">
        <v>2</v>
      </c>
      <c r="F4" s="66">
        <f>D4-G4-H4-I4</f>
        <v>0.59821</v>
      </c>
      <c r="G4" s="66">
        <f>Расчет!O6</f>
        <v>0.04915</v>
      </c>
      <c r="H4" s="66">
        <f>Расчет!P6</f>
        <v>0.70829</v>
      </c>
      <c r="I4" s="66">
        <f>Расчет!Q6</f>
        <v>0.00146</v>
      </c>
    </row>
    <row r="5" spans="1:9" ht="25.5">
      <c r="A5" s="61" t="s">
        <v>75</v>
      </c>
      <c r="B5" s="62" t="s">
        <v>18</v>
      </c>
      <c r="C5" s="63">
        <f>C4</f>
        <v>39051</v>
      </c>
      <c r="D5" s="64">
        <f>Расчет!L7</f>
        <v>0</v>
      </c>
      <c r="E5" s="65">
        <f aca="true" t="shared" si="0" ref="E5:E38">E4</f>
        <v>2</v>
      </c>
      <c r="F5" s="66">
        <f aca="true" t="shared" si="1" ref="F5:F46">D5-G5-H5-I5</f>
        <v>0</v>
      </c>
      <c r="G5" s="66">
        <f>Расчет!O7</f>
        <v>0</v>
      </c>
      <c r="H5" s="66">
        <f>Расчет!P7</f>
        <v>0</v>
      </c>
      <c r="I5" s="66">
        <f>Расчет!Q7</f>
        <v>0</v>
      </c>
    </row>
    <row r="6" spans="1:9" ht="25.5">
      <c r="A6" s="61" t="s">
        <v>76</v>
      </c>
      <c r="B6" s="62" t="s">
        <v>39</v>
      </c>
      <c r="C6" s="63">
        <f aca="true" t="shared" si="2" ref="C6:C47">C5</f>
        <v>39051</v>
      </c>
      <c r="D6" s="64">
        <f>Расчет!L8</f>
        <v>1.09111</v>
      </c>
      <c r="E6" s="65">
        <f t="shared" si="0"/>
        <v>2</v>
      </c>
      <c r="F6" s="66">
        <f t="shared" si="1"/>
        <v>0.33221</v>
      </c>
      <c r="G6" s="66">
        <f>Расчет!O8</f>
        <v>0.04915</v>
      </c>
      <c r="H6" s="66">
        <f>Расчет!P8</f>
        <v>0.70829</v>
      </c>
      <c r="I6" s="66">
        <f>Расчет!Q8</f>
        <v>0.00146</v>
      </c>
    </row>
    <row r="7" spans="1:9" ht="25.5">
      <c r="A7" s="61" t="s">
        <v>77</v>
      </c>
      <c r="B7" s="62" t="s">
        <v>19</v>
      </c>
      <c r="C7" s="63">
        <f t="shared" si="2"/>
        <v>39051</v>
      </c>
      <c r="D7" s="64">
        <f>Расчет!L9</f>
        <v>1.20165</v>
      </c>
      <c r="E7" s="65">
        <f t="shared" si="0"/>
        <v>2</v>
      </c>
      <c r="F7" s="66">
        <f t="shared" si="1"/>
        <v>0.4427500000000001</v>
      </c>
      <c r="G7" s="66">
        <f>Расчет!O9</f>
        <v>0.04915</v>
      </c>
      <c r="H7" s="66">
        <f>Расчет!P9</f>
        <v>0.70829</v>
      </c>
      <c r="I7" s="66">
        <f>Расчет!Q9</f>
        <v>0.00146</v>
      </c>
    </row>
    <row r="8" spans="1:9" ht="25.5">
      <c r="A8" s="61" t="s">
        <v>78</v>
      </c>
      <c r="B8" s="62" t="s">
        <v>36</v>
      </c>
      <c r="C8" s="63">
        <f t="shared" si="2"/>
        <v>39051</v>
      </c>
      <c r="D8" s="64">
        <f>Расчет!L10</f>
        <v>1.39005</v>
      </c>
      <c r="E8" s="65">
        <f t="shared" si="0"/>
        <v>2</v>
      </c>
      <c r="F8" s="66">
        <f t="shared" si="1"/>
        <v>0.63115</v>
      </c>
      <c r="G8" s="66">
        <f>Расчет!O10</f>
        <v>0.04915</v>
      </c>
      <c r="H8" s="66">
        <f>Расчет!P10</f>
        <v>0.70829</v>
      </c>
      <c r="I8" s="66">
        <f>Расчет!Q10</f>
        <v>0.00146</v>
      </c>
    </row>
    <row r="9" spans="1:9" ht="25.5">
      <c r="A9" s="61" t="s">
        <v>79</v>
      </c>
      <c r="B9" s="62" t="s">
        <v>20</v>
      </c>
      <c r="C9" s="63">
        <f t="shared" si="2"/>
        <v>39051</v>
      </c>
      <c r="D9" s="64">
        <f>Расчет!L11</f>
        <v>1.59604</v>
      </c>
      <c r="E9" s="65">
        <f t="shared" si="0"/>
        <v>2</v>
      </c>
      <c r="F9" s="66">
        <f t="shared" si="1"/>
        <v>0.8371399999999999</v>
      </c>
      <c r="G9" s="66">
        <f>Расчет!O11</f>
        <v>0.04915</v>
      </c>
      <c r="H9" s="66">
        <f>Расчет!P11</f>
        <v>0.70829</v>
      </c>
      <c r="I9" s="66">
        <f>Расчет!Q11</f>
        <v>0.00146</v>
      </c>
    </row>
    <row r="10" spans="1:9" ht="25.5">
      <c r="A10" s="61" t="s">
        <v>80</v>
      </c>
      <c r="B10" s="62" t="s">
        <v>28</v>
      </c>
      <c r="C10" s="63">
        <f t="shared" si="2"/>
        <v>39051</v>
      </c>
      <c r="D10" s="64">
        <f>Расчет!L12</f>
        <v>1.07111</v>
      </c>
      <c r="E10" s="65">
        <f t="shared" si="0"/>
        <v>2</v>
      </c>
      <c r="F10" s="66">
        <f t="shared" si="1"/>
        <v>0.31221</v>
      </c>
      <c r="G10" s="66">
        <f>Расчет!O12</f>
        <v>0.04915</v>
      </c>
      <c r="H10" s="66">
        <f>Расчет!P12</f>
        <v>0.70829</v>
      </c>
      <c r="I10" s="66">
        <f>Расчет!Q12</f>
        <v>0.00146</v>
      </c>
    </row>
    <row r="11" spans="1:9" ht="25.5">
      <c r="A11" s="61" t="s">
        <v>81</v>
      </c>
      <c r="B11" s="62" t="s">
        <v>29</v>
      </c>
      <c r="C11" s="63">
        <f t="shared" si="2"/>
        <v>39051</v>
      </c>
      <c r="D11" s="64">
        <f>Расчет!L13</f>
        <v>1.5011100000000002</v>
      </c>
      <c r="E11" s="65">
        <f t="shared" si="0"/>
        <v>2</v>
      </c>
      <c r="F11" s="66">
        <f t="shared" si="1"/>
        <v>0.7422100000000001</v>
      </c>
      <c r="G11" s="66">
        <f>Расчет!O13</f>
        <v>0.04915</v>
      </c>
      <c r="H11" s="66">
        <f>Расчет!P13</f>
        <v>0.70829</v>
      </c>
      <c r="I11" s="66">
        <f>Расчет!Q13</f>
        <v>0.00146</v>
      </c>
    </row>
    <row r="12" spans="1:9" ht="25.5">
      <c r="A12" s="61" t="s">
        <v>82</v>
      </c>
      <c r="B12" s="62" t="s">
        <v>11</v>
      </c>
      <c r="C12" s="63">
        <f t="shared" si="2"/>
        <v>39051</v>
      </c>
      <c r="D12" s="64">
        <f>Расчет!L14</f>
        <v>1.84111</v>
      </c>
      <c r="E12" s="65">
        <f t="shared" si="0"/>
        <v>2</v>
      </c>
      <c r="F12" s="66">
        <f t="shared" si="1"/>
        <v>0.59821</v>
      </c>
      <c r="G12" s="66">
        <f>Расчет!O14</f>
        <v>0.04915</v>
      </c>
      <c r="H12" s="66">
        <f>Расчет!P14</f>
        <v>1.19156</v>
      </c>
      <c r="I12" s="66">
        <f>Расчет!Q14</f>
        <v>0.00219</v>
      </c>
    </row>
    <row r="13" spans="1:9" ht="25.5">
      <c r="A13" s="61" t="s">
        <v>83</v>
      </c>
      <c r="B13" s="62" t="s">
        <v>15</v>
      </c>
      <c r="C13" s="63">
        <f t="shared" si="2"/>
        <v>39051</v>
      </c>
      <c r="D13" s="64">
        <f>Расчет!L15</f>
        <v>0</v>
      </c>
      <c r="E13" s="65">
        <f t="shared" si="0"/>
        <v>2</v>
      </c>
      <c r="F13" s="66">
        <f t="shared" si="1"/>
        <v>0</v>
      </c>
      <c r="G13" s="66">
        <f>Расчет!O15</f>
        <v>0</v>
      </c>
      <c r="H13" s="66">
        <f>Расчет!P15</f>
        <v>0</v>
      </c>
      <c r="I13" s="66">
        <f>Расчет!Q15</f>
        <v>0</v>
      </c>
    </row>
    <row r="14" spans="1:9" ht="25.5">
      <c r="A14" s="61" t="s">
        <v>84</v>
      </c>
      <c r="B14" s="62" t="s">
        <v>40</v>
      </c>
      <c r="C14" s="63">
        <f t="shared" si="2"/>
        <v>39051</v>
      </c>
      <c r="D14" s="64">
        <f>Расчет!L16</f>
        <v>1.4811100000000001</v>
      </c>
      <c r="E14" s="65">
        <f t="shared" si="0"/>
        <v>2</v>
      </c>
      <c r="F14" s="66">
        <f t="shared" si="1"/>
        <v>0.23821000000000017</v>
      </c>
      <c r="G14" s="66">
        <f>Расчет!O16</f>
        <v>0.04915</v>
      </c>
      <c r="H14" s="66">
        <f>Расчет!P16</f>
        <v>1.19156</v>
      </c>
      <c r="I14" s="66">
        <f>Расчет!Q16</f>
        <v>0.00219</v>
      </c>
    </row>
    <row r="15" spans="1:9" ht="25.5">
      <c r="A15" s="61" t="s">
        <v>85</v>
      </c>
      <c r="B15" s="62" t="s">
        <v>21</v>
      </c>
      <c r="C15" s="63">
        <f t="shared" si="2"/>
        <v>39051</v>
      </c>
      <c r="D15" s="64">
        <f>Расчет!L17</f>
        <v>1.68165</v>
      </c>
      <c r="E15" s="65">
        <f t="shared" si="0"/>
        <v>2</v>
      </c>
      <c r="F15" s="66">
        <f t="shared" si="1"/>
        <v>0.4387500000000001</v>
      </c>
      <c r="G15" s="66">
        <f>Расчет!O17</f>
        <v>0.04915</v>
      </c>
      <c r="H15" s="66">
        <f>Расчет!P17</f>
        <v>1.19156</v>
      </c>
      <c r="I15" s="66">
        <f>Расчет!Q17</f>
        <v>0.00219</v>
      </c>
    </row>
    <row r="16" spans="1:9" ht="25.5">
      <c r="A16" s="61" t="s">
        <v>86</v>
      </c>
      <c r="B16" s="62" t="s">
        <v>22</v>
      </c>
      <c r="C16" s="63">
        <f t="shared" si="2"/>
        <v>39051</v>
      </c>
      <c r="D16" s="64">
        <f>Расчет!L18</f>
        <v>1.87405</v>
      </c>
      <c r="E16" s="65">
        <f t="shared" si="0"/>
        <v>2</v>
      </c>
      <c r="F16" s="66">
        <f t="shared" si="1"/>
        <v>0.63115</v>
      </c>
      <c r="G16" s="66">
        <f>Расчет!O18</f>
        <v>0.04915</v>
      </c>
      <c r="H16" s="66">
        <f>Расчет!P18</f>
        <v>1.19156</v>
      </c>
      <c r="I16" s="66">
        <f>Расчет!Q18</f>
        <v>0.00219</v>
      </c>
    </row>
    <row r="17" spans="1:9" ht="25.5">
      <c r="A17" s="61" t="s">
        <v>87</v>
      </c>
      <c r="B17" s="62" t="s">
        <v>23</v>
      </c>
      <c r="C17" s="63">
        <f t="shared" si="2"/>
        <v>39051</v>
      </c>
      <c r="D17" s="64">
        <f>Расчет!L19</f>
        <v>2.0860399999999997</v>
      </c>
      <c r="E17" s="65">
        <f t="shared" si="0"/>
        <v>2</v>
      </c>
      <c r="F17" s="66">
        <f t="shared" si="1"/>
        <v>0.8431399999999997</v>
      </c>
      <c r="G17" s="66">
        <f>Расчет!O19</f>
        <v>0.04915</v>
      </c>
      <c r="H17" s="66">
        <f>Расчет!P19</f>
        <v>1.19156</v>
      </c>
      <c r="I17" s="66">
        <f>Расчет!Q19</f>
        <v>0.00219</v>
      </c>
    </row>
    <row r="18" spans="1:9" ht="25.5">
      <c r="A18" s="61" t="s">
        <v>88</v>
      </c>
      <c r="B18" s="62" t="s">
        <v>30</v>
      </c>
      <c r="C18" s="63">
        <f t="shared" si="2"/>
        <v>39051</v>
      </c>
      <c r="D18" s="64">
        <f>Расчет!L20</f>
        <v>1.55111</v>
      </c>
      <c r="E18" s="65">
        <f t="shared" si="0"/>
        <v>2</v>
      </c>
      <c r="F18" s="66">
        <f t="shared" si="1"/>
        <v>0.30821</v>
      </c>
      <c r="G18" s="66">
        <f>Расчет!O20</f>
        <v>0.04915</v>
      </c>
      <c r="H18" s="66">
        <f>Расчет!P20</f>
        <v>1.19156</v>
      </c>
      <c r="I18" s="66">
        <f>Расчет!Q20</f>
        <v>0.00219</v>
      </c>
    </row>
    <row r="19" spans="1:9" ht="25.5">
      <c r="A19" s="61" t="s">
        <v>89</v>
      </c>
      <c r="B19" s="62" t="s">
        <v>31</v>
      </c>
      <c r="C19" s="63">
        <f t="shared" si="2"/>
        <v>39051</v>
      </c>
      <c r="D19" s="64">
        <f>Расчет!L21</f>
        <v>1.99111</v>
      </c>
      <c r="E19" s="65">
        <f t="shared" si="0"/>
        <v>2</v>
      </c>
      <c r="F19" s="66">
        <f t="shared" si="1"/>
        <v>0.7482099999999999</v>
      </c>
      <c r="G19" s="66">
        <f>Расчет!O21</f>
        <v>0.04915</v>
      </c>
      <c r="H19" s="66">
        <f>Расчет!P21</f>
        <v>1.19156</v>
      </c>
      <c r="I19" s="66">
        <f>Расчет!Q21</f>
        <v>0.00219</v>
      </c>
    </row>
    <row r="20" spans="1:9" ht="25.5">
      <c r="A20" s="61" t="s">
        <v>90</v>
      </c>
      <c r="B20" s="62" t="s">
        <v>12</v>
      </c>
      <c r="C20" s="63">
        <f t="shared" si="2"/>
        <v>39051</v>
      </c>
      <c r="D20" s="64">
        <f>Расчет!L22</f>
        <v>1.95111</v>
      </c>
      <c r="E20" s="65">
        <f t="shared" si="0"/>
        <v>2</v>
      </c>
      <c r="F20" s="66">
        <f t="shared" si="1"/>
        <v>0.5982099999999999</v>
      </c>
      <c r="G20" s="66">
        <f>Расчет!O22</f>
        <v>0.04915</v>
      </c>
      <c r="H20" s="66">
        <f>Расчет!P22</f>
        <v>1.293</v>
      </c>
      <c r="I20" s="66">
        <f>Расчет!Q22</f>
        <v>0.01075</v>
      </c>
    </row>
    <row r="21" spans="1:9" ht="25.5">
      <c r="A21" s="61" t="s">
        <v>91</v>
      </c>
      <c r="B21" s="62" t="s">
        <v>16</v>
      </c>
      <c r="C21" s="63">
        <f t="shared" si="2"/>
        <v>39051</v>
      </c>
      <c r="D21" s="64">
        <f>Расчет!L23</f>
        <v>0</v>
      </c>
      <c r="E21" s="65">
        <f t="shared" si="0"/>
        <v>2</v>
      </c>
      <c r="F21" s="66">
        <f t="shared" si="1"/>
        <v>0</v>
      </c>
      <c r="G21" s="66">
        <f>Расчет!O23</f>
        <v>0</v>
      </c>
      <c r="H21" s="66">
        <f>Расчет!P23</f>
        <v>0</v>
      </c>
      <c r="I21" s="66">
        <f>Расчет!Q23</f>
        <v>0</v>
      </c>
    </row>
    <row r="22" spans="1:9" ht="25.5">
      <c r="A22" s="61" t="s">
        <v>92</v>
      </c>
      <c r="B22" s="62" t="s">
        <v>41</v>
      </c>
      <c r="C22" s="63">
        <f t="shared" si="2"/>
        <v>39051</v>
      </c>
      <c r="D22" s="64">
        <f>Расчет!L24</f>
        <v>1.57111</v>
      </c>
      <c r="E22" s="65">
        <f t="shared" si="0"/>
        <v>2</v>
      </c>
      <c r="F22" s="66">
        <f t="shared" si="1"/>
        <v>0.21821000000000004</v>
      </c>
      <c r="G22" s="66">
        <f>Расчет!O24</f>
        <v>0.04915</v>
      </c>
      <c r="H22" s="66">
        <f>Расчет!P24</f>
        <v>1.293</v>
      </c>
      <c r="I22" s="66">
        <f>Расчет!Q24</f>
        <v>0.01075</v>
      </c>
    </row>
    <row r="23" spans="1:9" ht="25.5">
      <c r="A23" s="61" t="s">
        <v>93</v>
      </c>
      <c r="B23" s="62" t="s">
        <v>24</v>
      </c>
      <c r="C23" s="63">
        <f t="shared" si="2"/>
        <v>39051</v>
      </c>
      <c r="D23" s="64">
        <f>Расчет!L25</f>
        <v>1.79165</v>
      </c>
      <c r="E23" s="65">
        <f t="shared" si="0"/>
        <v>2</v>
      </c>
      <c r="F23" s="66">
        <f t="shared" si="1"/>
        <v>0.43875000000000003</v>
      </c>
      <c r="G23" s="66">
        <f>Расчет!O25</f>
        <v>0.04915</v>
      </c>
      <c r="H23" s="66">
        <f>Расчет!P25</f>
        <v>1.293</v>
      </c>
      <c r="I23" s="66">
        <f>Расчет!Q25</f>
        <v>0.01075</v>
      </c>
    </row>
    <row r="24" spans="1:9" ht="25.5">
      <c r="A24" s="61" t="s">
        <v>94</v>
      </c>
      <c r="B24" s="62" t="s">
        <v>37</v>
      </c>
      <c r="C24" s="63">
        <f t="shared" si="2"/>
        <v>39051</v>
      </c>
      <c r="D24" s="64">
        <f>Расчет!L26</f>
        <v>1.9840499999999999</v>
      </c>
      <c r="E24" s="65">
        <f t="shared" si="0"/>
        <v>2</v>
      </c>
      <c r="F24" s="66">
        <f t="shared" si="1"/>
        <v>0.6311499999999999</v>
      </c>
      <c r="G24" s="66">
        <f>Расчет!O26</f>
        <v>0.04915</v>
      </c>
      <c r="H24" s="66">
        <f>Расчет!P26</f>
        <v>1.293</v>
      </c>
      <c r="I24" s="66">
        <f>Расчет!Q26</f>
        <v>0.01075</v>
      </c>
    </row>
    <row r="25" spans="1:9" ht="25.5">
      <c r="A25" s="61" t="s">
        <v>95</v>
      </c>
      <c r="B25" s="62" t="s">
        <v>25</v>
      </c>
      <c r="C25" s="63">
        <f t="shared" si="2"/>
        <v>39051</v>
      </c>
      <c r="D25" s="64">
        <f>Расчет!L27</f>
        <v>2.19604</v>
      </c>
      <c r="E25" s="65">
        <f t="shared" si="0"/>
        <v>2</v>
      </c>
      <c r="F25" s="66">
        <f t="shared" si="1"/>
        <v>0.84314</v>
      </c>
      <c r="G25" s="66">
        <f>Расчет!O27</f>
        <v>0.04915</v>
      </c>
      <c r="H25" s="66">
        <f>Расчет!P27</f>
        <v>1.293</v>
      </c>
      <c r="I25" s="66">
        <f>Расчет!Q27</f>
        <v>0.01075</v>
      </c>
    </row>
    <row r="26" spans="1:9" ht="25.5">
      <c r="A26" s="61" t="s">
        <v>96</v>
      </c>
      <c r="B26" s="62" t="s">
        <v>32</v>
      </c>
      <c r="C26" s="63">
        <f t="shared" si="2"/>
        <v>39051</v>
      </c>
      <c r="D26" s="64">
        <f>Расчет!L28</f>
        <v>1.6611099999999999</v>
      </c>
      <c r="E26" s="65">
        <f t="shared" si="0"/>
        <v>2</v>
      </c>
      <c r="F26" s="66">
        <f t="shared" si="1"/>
        <v>0.30820999999999993</v>
      </c>
      <c r="G26" s="66">
        <f>Расчет!O28</f>
        <v>0.04915</v>
      </c>
      <c r="H26" s="66">
        <f>Расчет!P28</f>
        <v>1.293</v>
      </c>
      <c r="I26" s="66">
        <f>Расчет!Q28</f>
        <v>0.01075</v>
      </c>
    </row>
    <row r="27" spans="1:9" ht="25.5">
      <c r="A27" s="61" t="s">
        <v>97</v>
      </c>
      <c r="B27" s="62" t="s">
        <v>33</v>
      </c>
      <c r="C27" s="63">
        <f t="shared" si="2"/>
        <v>39051</v>
      </c>
      <c r="D27" s="64">
        <f>Расчет!L29</f>
        <v>2.10111</v>
      </c>
      <c r="E27" s="65">
        <f t="shared" si="0"/>
        <v>2</v>
      </c>
      <c r="F27" s="66">
        <f t="shared" si="1"/>
        <v>0.7482099999999998</v>
      </c>
      <c r="G27" s="66">
        <f>Расчет!O29</f>
        <v>0.04915</v>
      </c>
      <c r="H27" s="66">
        <f>Расчет!P29</f>
        <v>1.293</v>
      </c>
      <c r="I27" s="66">
        <f>Расчет!Q29</f>
        <v>0.01075</v>
      </c>
    </row>
    <row r="28" spans="1:9" ht="25.5">
      <c r="A28" s="61" t="s">
        <v>98</v>
      </c>
      <c r="B28" s="62" t="s">
        <v>13</v>
      </c>
      <c r="C28" s="63">
        <f t="shared" si="2"/>
        <v>39051</v>
      </c>
      <c r="D28" s="64">
        <f>Расчет!L30</f>
        <v>2.0611099999999998</v>
      </c>
      <c r="E28" s="65">
        <f t="shared" si="0"/>
        <v>2</v>
      </c>
      <c r="F28" s="66">
        <f t="shared" si="1"/>
        <v>0.5982099999999997</v>
      </c>
      <c r="G28" s="66">
        <f>Расчет!O30</f>
        <v>0.04915</v>
      </c>
      <c r="H28" s="66">
        <f>Расчет!P30</f>
        <v>1.292</v>
      </c>
      <c r="I28" s="66">
        <f>Расчет!Q30</f>
        <v>0.12175</v>
      </c>
    </row>
    <row r="29" spans="1:9" ht="25.5">
      <c r="A29" s="61" t="s">
        <v>99</v>
      </c>
      <c r="B29" s="62" t="s">
        <v>17</v>
      </c>
      <c r="C29" s="63">
        <f t="shared" si="2"/>
        <v>39051</v>
      </c>
      <c r="D29" s="64">
        <f>Расчет!L31</f>
        <v>0</v>
      </c>
      <c r="E29" s="65">
        <f t="shared" si="0"/>
        <v>2</v>
      </c>
      <c r="F29" s="66">
        <f t="shared" si="1"/>
        <v>0</v>
      </c>
      <c r="G29" s="66">
        <f>Расчет!O31</f>
        <v>0</v>
      </c>
      <c r="H29" s="66">
        <f>Расчет!P31</f>
        <v>0</v>
      </c>
      <c r="I29" s="66">
        <f>Расчет!Q31</f>
        <v>0</v>
      </c>
    </row>
    <row r="30" spans="1:9" ht="25.5">
      <c r="A30" s="61" t="s">
        <v>100</v>
      </c>
      <c r="B30" s="62" t="s">
        <v>42</v>
      </c>
      <c r="C30" s="63">
        <f t="shared" si="2"/>
        <v>39051</v>
      </c>
      <c r="D30" s="64">
        <f>Расчет!L32</f>
        <v>1.67111</v>
      </c>
      <c r="E30" s="65">
        <f t="shared" si="0"/>
        <v>2</v>
      </c>
      <c r="F30" s="66">
        <f t="shared" si="1"/>
        <v>0.20821000000000003</v>
      </c>
      <c r="G30" s="66">
        <f>Расчет!O32</f>
        <v>0.04915</v>
      </c>
      <c r="H30" s="66">
        <f>Расчет!P32</f>
        <v>1.292</v>
      </c>
      <c r="I30" s="66">
        <f>Расчет!Q32</f>
        <v>0.12175</v>
      </c>
    </row>
    <row r="31" spans="1:9" ht="25.5">
      <c r="A31" s="61" t="s">
        <v>101</v>
      </c>
      <c r="B31" s="62" t="s">
        <v>26</v>
      </c>
      <c r="C31" s="63">
        <f t="shared" si="2"/>
        <v>39051</v>
      </c>
      <c r="D31" s="64">
        <f>Расчет!L33</f>
        <v>1.90165</v>
      </c>
      <c r="E31" s="65">
        <f t="shared" si="0"/>
        <v>2</v>
      </c>
      <c r="F31" s="66">
        <f t="shared" si="1"/>
        <v>0.43875</v>
      </c>
      <c r="G31" s="66">
        <f>Расчет!O33</f>
        <v>0.04915</v>
      </c>
      <c r="H31" s="66">
        <f>Расчет!P33</f>
        <v>1.292</v>
      </c>
      <c r="I31" s="66">
        <f>Расчет!Q33</f>
        <v>0.12175</v>
      </c>
    </row>
    <row r="32" spans="1:9" ht="25.5">
      <c r="A32" s="61" t="s">
        <v>102</v>
      </c>
      <c r="B32" s="62" t="s">
        <v>38</v>
      </c>
      <c r="C32" s="63">
        <f t="shared" si="2"/>
        <v>39051</v>
      </c>
      <c r="D32" s="64">
        <f>Расчет!L34</f>
        <v>2.0940499999999997</v>
      </c>
      <c r="E32" s="65">
        <f t="shared" si="0"/>
        <v>2</v>
      </c>
      <c r="F32" s="66">
        <f t="shared" si="1"/>
        <v>0.6311499999999997</v>
      </c>
      <c r="G32" s="66">
        <f>Расчет!O34</f>
        <v>0.04915</v>
      </c>
      <c r="H32" s="66">
        <f>Расчет!P34</f>
        <v>1.292</v>
      </c>
      <c r="I32" s="66">
        <f>Расчет!Q34</f>
        <v>0.12175</v>
      </c>
    </row>
    <row r="33" spans="1:9" ht="25.5">
      <c r="A33" s="61" t="s">
        <v>103</v>
      </c>
      <c r="B33" s="62" t="s">
        <v>27</v>
      </c>
      <c r="C33" s="63">
        <f t="shared" si="2"/>
        <v>39051</v>
      </c>
      <c r="D33" s="64">
        <f>Расчет!L35</f>
        <v>2.30604</v>
      </c>
      <c r="E33" s="65">
        <f t="shared" si="0"/>
        <v>2</v>
      </c>
      <c r="F33" s="66">
        <f t="shared" si="1"/>
        <v>0.8431399999999998</v>
      </c>
      <c r="G33" s="66">
        <f>Расчет!O35</f>
        <v>0.04915</v>
      </c>
      <c r="H33" s="66">
        <f>Расчет!P35</f>
        <v>1.292</v>
      </c>
      <c r="I33" s="66">
        <f>Расчет!Q35</f>
        <v>0.12175</v>
      </c>
    </row>
    <row r="34" spans="1:9" ht="25.5">
      <c r="A34" s="61" t="s">
        <v>104</v>
      </c>
      <c r="B34" s="62" t="s">
        <v>34</v>
      </c>
      <c r="C34" s="63">
        <f t="shared" si="2"/>
        <v>39051</v>
      </c>
      <c r="D34" s="64">
        <f>Расчет!L36</f>
        <v>1.7711100000000002</v>
      </c>
      <c r="E34" s="65">
        <f t="shared" si="0"/>
        <v>2</v>
      </c>
      <c r="F34" s="66">
        <f t="shared" si="1"/>
        <v>0.3082100000000001</v>
      </c>
      <c r="G34" s="66">
        <f>Расчет!O36</f>
        <v>0.04915</v>
      </c>
      <c r="H34" s="66">
        <f>Расчет!P36</f>
        <v>1.292</v>
      </c>
      <c r="I34" s="66">
        <f>Расчет!Q36</f>
        <v>0.12175</v>
      </c>
    </row>
    <row r="35" spans="1:9" ht="25.5">
      <c r="A35" s="61" t="s">
        <v>105</v>
      </c>
      <c r="B35" s="62" t="s">
        <v>35</v>
      </c>
      <c r="C35" s="63">
        <f t="shared" si="2"/>
        <v>39051</v>
      </c>
      <c r="D35" s="64">
        <f>Расчет!L37</f>
        <v>2.21111</v>
      </c>
      <c r="E35" s="65">
        <f t="shared" si="0"/>
        <v>2</v>
      </c>
      <c r="F35" s="66">
        <f t="shared" si="1"/>
        <v>0.74821</v>
      </c>
      <c r="G35" s="66">
        <f>Расчет!O37</f>
        <v>0.04915</v>
      </c>
      <c r="H35" s="66">
        <f>Расчет!P37</f>
        <v>1.292</v>
      </c>
      <c r="I35" s="66">
        <f>Расчет!Q37</f>
        <v>0.12175</v>
      </c>
    </row>
    <row r="36" spans="1:9" ht="25.5">
      <c r="A36" s="61" t="s">
        <v>106</v>
      </c>
      <c r="B36" s="62" t="s">
        <v>7</v>
      </c>
      <c r="C36" s="63">
        <f t="shared" si="2"/>
        <v>39051</v>
      </c>
      <c r="D36" s="64">
        <f>Расчет!L38</f>
        <v>1.35711</v>
      </c>
      <c r="E36" s="65">
        <f t="shared" si="0"/>
        <v>2</v>
      </c>
      <c r="F36" s="66">
        <f t="shared" si="1"/>
        <v>0.59821</v>
      </c>
      <c r="G36" s="66">
        <f>Расчет!O38</f>
        <v>0.04915</v>
      </c>
      <c r="H36" s="66">
        <f>Расчет!P38</f>
        <v>0.70829</v>
      </c>
      <c r="I36" s="66">
        <f>Расчет!Q38</f>
        <v>0.00146</v>
      </c>
    </row>
    <row r="37" spans="1:9" ht="25.5">
      <c r="A37" s="61" t="s">
        <v>107</v>
      </c>
      <c r="B37" s="62" t="s">
        <v>8</v>
      </c>
      <c r="C37" s="63">
        <f t="shared" si="2"/>
        <v>39051</v>
      </c>
      <c r="D37" s="64">
        <f>Расчет!L39</f>
        <v>1.4111099999999999</v>
      </c>
      <c r="E37" s="65">
        <f t="shared" si="0"/>
        <v>2</v>
      </c>
      <c r="F37" s="66">
        <f t="shared" si="1"/>
        <v>0.5982099999999998</v>
      </c>
      <c r="G37" s="66">
        <f>Расчет!O39</f>
        <v>0.04915</v>
      </c>
      <c r="H37" s="66">
        <f>Расчет!P39</f>
        <v>0.76156</v>
      </c>
      <c r="I37" s="66">
        <f>Расчет!Q39</f>
        <v>0.00219</v>
      </c>
    </row>
    <row r="38" spans="1:9" ht="25.5">
      <c r="A38" s="61" t="s">
        <v>108</v>
      </c>
      <c r="B38" s="62" t="s">
        <v>9</v>
      </c>
      <c r="C38" s="63">
        <f t="shared" si="2"/>
        <v>39051</v>
      </c>
      <c r="D38" s="64">
        <f>Расчет!L40</f>
        <v>1.4111099999999999</v>
      </c>
      <c r="E38" s="65">
        <f t="shared" si="0"/>
        <v>2</v>
      </c>
      <c r="F38" s="66">
        <f t="shared" si="1"/>
        <v>0.5982099999999998</v>
      </c>
      <c r="G38" s="66">
        <f>Расчет!O40</f>
        <v>0.04915</v>
      </c>
      <c r="H38" s="66">
        <f>Расчет!P40</f>
        <v>0.753</v>
      </c>
      <c r="I38" s="66">
        <f>Расчет!Q40</f>
        <v>0.01075</v>
      </c>
    </row>
    <row r="39" spans="1:9" ht="25.5">
      <c r="A39" s="61" t="s">
        <v>109</v>
      </c>
      <c r="B39" s="62" t="s">
        <v>10</v>
      </c>
      <c r="C39" s="63">
        <f t="shared" si="2"/>
        <v>39051</v>
      </c>
      <c r="D39" s="64">
        <f>Расчет!L41</f>
        <v>1.4111099999999999</v>
      </c>
      <c r="E39" s="65">
        <f>E38</f>
        <v>2</v>
      </c>
      <c r="F39" s="66">
        <f t="shared" si="1"/>
        <v>0.5982099999999998</v>
      </c>
      <c r="G39" s="66">
        <f>Расчет!O41</f>
        <v>0.04915</v>
      </c>
      <c r="H39" s="66">
        <f>Расчет!P41</f>
        <v>0.642</v>
      </c>
      <c r="I39" s="66">
        <f>Расчет!Q41</f>
        <v>0.12175</v>
      </c>
    </row>
    <row r="40" spans="1:9" ht="12.75">
      <c r="A40" s="61" t="s">
        <v>110</v>
      </c>
      <c r="B40" s="62" t="s">
        <v>0</v>
      </c>
      <c r="C40" s="63">
        <f t="shared" si="2"/>
        <v>39051</v>
      </c>
      <c r="D40" s="64">
        <f>Расчет!F42</f>
        <v>1.5</v>
      </c>
      <c r="E40" s="65"/>
      <c r="F40" s="66">
        <f t="shared" si="1"/>
        <v>0.73998</v>
      </c>
      <c r="G40" s="66">
        <f>Расчет!H42</f>
        <v>0.058</v>
      </c>
      <c r="H40" s="66">
        <f>Расчет!I42</f>
        <v>0.62368</v>
      </c>
      <c r="I40" s="66">
        <f>Расчет!J42</f>
        <v>0.07834</v>
      </c>
    </row>
    <row r="41" spans="1:9" ht="25.5">
      <c r="A41" s="61" t="s">
        <v>111</v>
      </c>
      <c r="B41" s="62" t="s">
        <v>44</v>
      </c>
      <c r="C41" s="63">
        <f t="shared" si="2"/>
        <v>39051</v>
      </c>
      <c r="D41" s="64">
        <f>Расчет!F43</f>
        <v>0.89</v>
      </c>
      <c r="E41" s="65"/>
      <c r="F41" s="66">
        <f t="shared" si="1"/>
        <v>0.12997999999999993</v>
      </c>
      <c r="G41" s="66">
        <f>Расчет!H43</f>
        <v>0.058</v>
      </c>
      <c r="H41" s="66">
        <f>Расчет!I43</f>
        <v>0.62368</v>
      </c>
      <c r="I41" s="66">
        <f>Расчет!J43</f>
        <v>0.07834</v>
      </c>
    </row>
    <row r="42" spans="1:9" ht="25.5">
      <c r="A42" s="61" t="s">
        <v>112</v>
      </c>
      <c r="B42" s="62" t="s">
        <v>45</v>
      </c>
      <c r="C42" s="63">
        <f t="shared" si="2"/>
        <v>39051</v>
      </c>
      <c r="D42" s="64">
        <f>Расчет!F44</f>
        <v>1.81</v>
      </c>
      <c r="E42" s="65"/>
      <c r="F42" s="66">
        <f t="shared" si="1"/>
        <v>1.04998</v>
      </c>
      <c r="G42" s="66">
        <f>Расчет!H44</f>
        <v>0.058</v>
      </c>
      <c r="H42" s="66">
        <f>Расчет!I44</f>
        <v>0.62368</v>
      </c>
      <c r="I42" s="66">
        <f>Расчет!J44</f>
        <v>0.07834</v>
      </c>
    </row>
    <row r="43" spans="1:9" ht="12.75">
      <c r="A43" s="61" t="s">
        <v>113</v>
      </c>
      <c r="B43" s="62" t="s">
        <v>1</v>
      </c>
      <c r="C43" s="63">
        <f t="shared" si="2"/>
        <v>39051</v>
      </c>
      <c r="D43" s="64">
        <f>Расчет!F45</f>
        <v>1.05</v>
      </c>
      <c r="E43" s="65"/>
      <c r="F43" s="66">
        <f t="shared" si="1"/>
        <v>0.73998</v>
      </c>
      <c r="G43" s="66">
        <f>Расчет!H45</f>
        <v>0.058</v>
      </c>
      <c r="H43" s="66">
        <f>Расчет!I45</f>
        <v>0.17368</v>
      </c>
      <c r="I43" s="66">
        <f>Расчет!J45</f>
        <v>0.07834</v>
      </c>
    </row>
    <row r="44" spans="1:9" ht="25.5">
      <c r="A44" s="61" t="s">
        <v>114</v>
      </c>
      <c r="B44" s="62" t="s">
        <v>43</v>
      </c>
      <c r="C44" s="63">
        <f t="shared" si="2"/>
        <v>39051</v>
      </c>
      <c r="D44" s="64">
        <f>Расчет!F46</f>
        <v>0.89</v>
      </c>
      <c r="E44" s="65"/>
      <c r="F44" s="66">
        <f t="shared" si="1"/>
        <v>0.57998</v>
      </c>
      <c r="G44" s="66">
        <f>Расчет!H46</f>
        <v>0.058</v>
      </c>
      <c r="H44" s="66">
        <f>Расчет!I46</f>
        <v>0.17368</v>
      </c>
      <c r="I44" s="66">
        <f>Расчет!J46</f>
        <v>0.07834</v>
      </c>
    </row>
    <row r="45" spans="1:9" ht="25.5">
      <c r="A45" s="61" t="s">
        <v>115</v>
      </c>
      <c r="B45" s="62" t="s">
        <v>46</v>
      </c>
      <c r="C45" s="63">
        <f t="shared" si="2"/>
        <v>39051</v>
      </c>
      <c r="D45" s="64">
        <f>Расчет!F47</f>
        <v>1.13</v>
      </c>
      <c r="E45" s="65"/>
      <c r="F45" s="66">
        <f t="shared" si="1"/>
        <v>0.8199799999999998</v>
      </c>
      <c r="G45" s="66">
        <f>Расчет!H47</f>
        <v>0.058</v>
      </c>
      <c r="H45" s="66">
        <f>Расчет!I47</f>
        <v>0.17368</v>
      </c>
      <c r="I45" s="66">
        <f>Расчет!J47</f>
        <v>0.07834</v>
      </c>
    </row>
    <row r="46" spans="1:9" ht="51">
      <c r="A46" s="61" t="s">
        <v>116</v>
      </c>
      <c r="B46" s="62" t="s">
        <v>48</v>
      </c>
      <c r="C46" s="63">
        <f t="shared" si="2"/>
        <v>39051</v>
      </c>
      <c r="D46" s="64">
        <f>Расчет!F48</f>
        <v>1.3125</v>
      </c>
      <c r="E46" s="65"/>
      <c r="F46" s="66">
        <f t="shared" si="1"/>
        <v>0.73998</v>
      </c>
      <c r="G46" s="66">
        <f>Расчет!H48</f>
        <v>0.058</v>
      </c>
      <c r="H46" s="66">
        <f>Расчет!I48</f>
        <v>0.43618</v>
      </c>
      <c r="I46" s="66">
        <f>Расчет!J48</f>
        <v>0.07834</v>
      </c>
    </row>
    <row r="47" spans="1:9" ht="51">
      <c r="A47" s="61" t="s">
        <v>117</v>
      </c>
      <c r="B47" s="62" t="s">
        <v>47</v>
      </c>
      <c r="C47" s="63">
        <f t="shared" si="2"/>
        <v>39051</v>
      </c>
      <c r="D47" s="64">
        <f>Расчет!F49</f>
        <v>0.9188</v>
      </c>
      <c r="E47" s="65"/>
      <c r="F47" s="66">
        <f>D47-G47-H47-I47</f>
        <v>0.73998</v>
      </c>
      <c r="G47" s="66">
        <f>Расчет!H49</f>
        <v>0.058</v>
      </c>
      <c r="H47" s="66">
        <f>Расчет!I49</f>
        <v>0.04248</v>
      </c>
      <c r="I47" s="66">
        <f>Расчет!J49</f>
        <v>0.07834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SheetLayoutView="85" workbookViewId="0" topLeftCell="A1">
      <pane xSplit="5" ySplit="5" topLeftCell="F6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00390625" defaultRowHeight="37.5" customHeight="1"/>
  <cols>
    <col min="1" max="1" width="5.75390625" style="13" customWidth="1"/>
    <col min="2" max="2" width="35.75390625" style="13" customWidth="1"/>
    <col min="3" max="3" width="11.625" style="13" hidden="1" customWidth="1"/>
    <col min="4" max="4" width="7.75390625" style="13" hidden="1" customWidth="1"/>
    <col min="5" max="5" width="10.625" style="13" hidden="1" customWidth="1"/>
    <col min="6" max="6" width="13.75390625" style="13" customWidth="1"/>
    <col min="7" max="7" width="15.00390625" style="13" customWidth="1"/>
    <col min="8" max="8" width="15.75390625" style="13" customWidth="1"/>
    <col min="9" max="9" width="15.625" style="13" customWidth="1"/>
    <col min="10" max="10" width="15.00390625" style="13" customWidth="1"/>
    <col min="11" max="11" width="15.625" style="13" customWidth="1"/>
    <col min="12" max="12" width="15.125" style="13" customWidth="1"/>
    <col min="13" max="13" width="15.00390625" style="13" customWidth="1"/>
    <col min="14" max="14" width="14.75390625" style="13" customWidth="1"/>
    <col min="15" max="15" width="15.00390625" style="13" customWidth="1"/>
    <col min="16" max="16" width="16.75390625" style="13" customWidth="1"/>
    <col min="17" max="17" width="17.00390625" style="13" customWidth="1"/>
    <col min="18" max="16384" width="9.125" style="13" customWidth="1"/>
  </cols>
  <sheetData>
    <row r="1" spans="1:2" ht="37.5" customHeight="1">
      <c r="A1" s="12"/>
      <c r="B1" s="11" t="s">
        <v>121</v>
      </c>
    </row>
    <row r="2" ht="37.5" customHeight="1" thickBot="1">
      <c r="B2" s="11"/>
    </row>
    <row r="3" spans="1:17" ht="37.5" customHeight="1" thickBot="1">
      <c r="A3" s="84" t="s">
        <v>53</v>
      </c>
      <c r="B3" s="84" t="s">
        <v>52</v>
      </c>
      <c r="C3" s="14"/>
      <c r="D3" s="15"/>
      <c r="E3" s="16"/>
      <c r="F3" s="87" t="s">
        <v>2</v>
      </c>
      <c r="G3" s="90" t="s">
        <v>3</v>
      </c>
      <c r="H3" s="90"/>
      <c r="I3" s="90"/>
      <c r="J3" s="91"/>
      <c r="K3" s="96" t="s">
        <v>54</v>
      </c>
      <c r="L3" s="99" t="s">
        <v>49</v>
      </c>
      <c r="M3" s="101" t="s">
        <v>57</v>
      </c>
      <c r="N3" s="102"/>
      <c r="O3" s="102"/>
      <c r="P3" s="102"/>
      <c r="Q3" s="103"/>
    </row>
    <row r="4" spans="1:17" ht="37.5" customHeight="1" thickBot="1">
      <c r="A4" s="85"/>
      <c r="B4" s="85"/>
      <c r="C4" s="17"/>
      <c r="D4" s="18"/>
      <c r="E4" s="19"/>
      <c r="F4" s="88"/>
      <c r="G4" s="92" t="s">
        <v>4</v>
      </c>
      <c r="H4" s="92" t="s">
        <v>5</v>
      </c>
      <c r="I4" s="92" t="s">
        <v>6</v>
      </c>
      <c r="J4" s="94" t="s">
        <v>50</v>
      </c>
      <c r="K4" s="97"/>
      <c r="L4" s="88"/>
      <c r="M4" s="104" t="s">
        <v>59</v>
      </c>
      <c r="N4" s="106" t="s">
        <v>51</v>
      </c>
      <c r="O4" s="108" t="s">
        <v>58</v>
      </c>
      <c r="P4" s="109"/>
      <c r="Q4" s="110"/>
    </row>
    <row r="5" spans="1:17" ht="51" customHeight="1" thickBot="1">
      <c r="A5" s="86"/>
      <c r="B5" s="86"/>
      <c r="C5" s="20"/>
      <c r="D5" s="20"/>
      <c r="E5" s="21"/>
      <c r="F5" s="89"/>
      <c r="G5" s="93"/>
      <c r="H5" s="93"/>
      <c r="I5" s="93"/>
      <c r="J5" s="95"/>
      <c r="K5" s="98"/>
      <c r="L5" s="100"/>
      <c r="M5" s="105"/>
      <c r="N5" s="107"/>
      <c r="O5" s="22" t="s">
        <v>55</v>
      </c>
      <c r="P5" s="22" t="s">
        <v>60</v>
      </c>
      <c r="Q5" s="23" t="s">
        <v>56</v>
      </c>
    </row>
    <row r="6" spans="1:19" s="35" customFormat="1" ht="48" customHeight="1" thickTop="1">
      <c r="A6" s="24">
        <v>1</v>
      </c>
      <c r="B6" s="24" t="s">
        <v>14</v>
      </c>
      <c r="C6" s="25">
        <v>38718</v>
      </c>
      <c r="D6" s="26"/>
      <c r="E6" s="27"/>
      <c r="F6" s="28">
        <v>1.386</v>
      </c>
      <c r="G6" s="29">
        <v>0.6271</v>
      </c>
      <c r="H6" s="30">
        <v>0.04915</v>
      </c>
      <c r="I6" s="30">
        <v>0.70829</v>
      </c>
      <c r="J6" s="31">
        <v>0.00146</v>
      </c>
      <c r="K6" s="32">
        <v>0.6271</v>
      </c>
      <c r="L6" s="33">
        <f>F6-K6+M6</f>
        <v>1.35711</v>
      </c>
      <c r="M6" s="73">
        <v>0.59821</v>
      </c>
      <c r="N6" s="29">
        <f>SUM(O6:Q6)</f>
        <v>0.7589</v>
      </c>
      <c r="O6" s="29">
        <f>H6</f>
        <v>0.04915</v>
      </c>
      <c r="P6" s="29">
        <f>I6</f>
        <v>0.70829</v>
      </c>
      <c r="Q6" s="34">
        <f>J6</f>
        <v>0.00146</v>
      </c>
      <c r="S6" s="81"/>
    </row>
    <row r="7" spans="1:19" s="35" customFormat="1" ht="37.5" customHeight="1">
      <c r="A7" s="36">
        <v>2</v>
      </c>
      <c r="B7" s="36" t="s">
        <v>18</v>
      </c>
      <c r="C7" s="37"/>
      <c r="D7" s="38"/>
      <c r="E7" s="39"/>
      <c r="F7" s="40">
        <v>100</v>
      </c>
      <c r="G7" s="38">
        <v>100</v>
      </c>
      <c r="H7" s="38"/>
      <c r="I7" s="38"/>
      <c r="J7" s="41"/>
      <c r="K7" s="43"/>
      <c r="L7" s="72"/>
      <c r="M7" s="75"/>
      <c r="N7" s="42"/>
      <c r="O7" s="42"/>
      <c r="P7" s="42"/>
      <c r="Q7" s="45"/>
      <c r="S7" s="81"/>
    </row>
    <row r="8" spans="1:19" s="35" customFormat="1" ht="37.5" customHeight="1">
      <c r="A8" s="36">
        <v>3</v>
      </c>
      <c r="B8" s="36" t="s">
        <v>39</v>
      </c>
      <c r="C8" s="37"/>
      <c r="D8" s="38"/>
      <c r="E8" s="39"/>
      <c r="F8" s="40">
        <v>1.12</v>
      </c>
      <c r="G8" s="42">
        <v>0.3611</v>
      </c>
      <c r="H8" s="38">
        <v>0.04915</v>
      </c>
      <c r="I8" s="38">
        <v>0.70829</v>
      </c>
      <c r="J8" s="41">
        <v>0.00146</v>
      </c>
      <c r="K8" s="43">
        <f>K6</f>
        <v>0.6271</v>
      </c>
      <c r="L8" s="72">
        <f aca="true" t="shared" si="0" ref="L8:L41">F8-K8+M8</f>
        <v>1.09111</v>
      </c>
      <c r="M8" s="75">
        <f>M$6</f>
        <v>0.59821</v>
      </c>
      <c r="N8" s="42">
        <f aca="true" t="shared" si="1" ref="N8:N41">SUM(O8:Q8)</f>
        <v>0.7589</v>
      </c>
      <c r="O8" s="42">
        <f aca="true" t="shared" si="2" ref="O8:O41">H8</f>
        <v>0.04915</v>
      </c>
      <c r="P8" s="42">
        <f aca="true" t="shared" si="3" ref="P8:P41">I8</f>
        <v>0.70829</v>
      </c>
      <c r="Q8" s="45">
        <f aca="true" t="shared" si="4" ref="Q8:Q41">J8</f>
        <v>0.00146</v>
      </c>
      <c r="S8" s="81"/>
    </row>
    <row r="9" spans="1:19" s="35" customFormat="1" ht="37.5" customHeight="1">
      <c r="A9" s="36">
        <v>4</v>
      </c>
      <c r="B9" s="36" t="s">
        <v>19</v>
      </c>
      <c r="C9" s="37"/>
      <c r="D9" s="38"/>
      <c r="E9" s="39"/>
      <c r="F9" s="40">
        <v>1.1</v>
      </c>
      <c r="G9" s="42">
        <v>0.3411</v>
      </c>
      <c r="H9" s="38">
        <v>0.04915</v>
      </c>
      <c r="I9" s="38">
        <v>0.70829</v>
      </c>
      <c r="J9" s="41">
        <v>0.00146</v>
      </c>
      <c r="K9" s="43">
        <f>K8</f>
        <v>0.6271</v>
      </c>
      <c r="L9" s="72">
        <f t="shared" si="0"/>
        <v>1.20165</v>
      </c>
      <c r="M9" s="76">
        <v>0.72875</v>
      </c>
      <c r="N9" s="42">
        <f t="shared" si="1"/>
        <v>0.7589</v>
      </c>
      <c r="O9" s="42">
        <f t="shared" si="2"/>
        <v>0.04915</v>
      </c>
      <c r="P9" s="42">
        <f t="shared" si="3"/>
        <v>0.70829</v>
      </c>
      <c r="Q9" s="45">
        <f t="shared" si="4"/>
        <v>0.00146</v>
      </c>
      <c r="S9" s="81"/>
    </row>
    <row r="10" spans="1:19" s="35" customFormat="1" ht="37.5" customHeight="1">
      <c r="A10" s="36">
        <v>5</v>
      </c>
      <c r="B10" s="36" t="s">
        <v>36</v>
      </c>
      <c r="C10" s="37"/>
      <c r="D10" s="38"/>
      <c r="E10" s="39"/>
      <c r="F10" s="40">
        <v>1.386</v>
      </c>
      <c r="G10" s="42">
        <v>0.6271</v>
      </c>
      <c r="H10" s="38">
        <v>0.04915</v>
      </c>
      <c r="I10" s="38">
        <v>0.70829</v>
      </c>
      <c r="J10" s="41">
        <v>0.00146</v>
      </c>
      <c r="K10" s="43">
        <f>K9</f>
        <v>0.6271</v>
      </c>
      <c r="L10" s="72">
        <f t="shared" si="0"/>
        <v>1.39005</v>
      </c>
      <c r="M10" s="76">
        <v>0.63115</v>
      </c>
      <c r="N10" s="42">
        <f t="shared" si="1"/>
        <v>0.7589</v>
      </c>
      <c r="O10" s="42">
        <f t="shared" si="2"/>
        <v>0.04915</v>
      </c>
      <c r="P10" s="42">
        <f t="shared" si="3"/>
        <v>0.70829</v>
      </c>
      <c r="Q10" s="45">
        <f t="shared" si="4"/>
        <v>0.00146</v>
      </c>
      <c r="S10" s="81"/>
    </row>
    <row r="11" spans="1:19" s="35" customFormat="1" ht="37.5" customHeight="1">
      <c r="A11" s="36">
        <v>6</v>
      </c>
      <c r="B11" s="36" t="s">
        <v>20</v>
      </c>
      <c r="C11" s="37"/>
      <c r="D11" s="38"/>
      <c r="E11" s="39"/>
      <c r="F11" s="40">
        <v>1.77</v>
      </c>
      <c r="G11" s="42">
        <v>1.0111</v>
      </c>
      <c r="H11" s="38">
        <v>0.04915</v>
      </c>
      <c r="I11" s="38">
        <v>0.70829</v>
      </c>
      <c r="J11" s="41">
        <v>0.00146</v>
      </c>
      <c r="K11" s="43">
        <f>K10</f>
        <v>0.6271</v>
      </c>
      <c r="L11" s="72">
        <f t="shared" si="0"/>
        <v>1.59604</v>
      </c>
      <c r="M11" s="76">
        <v>0.45314</v>
      </c>
      <c r="N11" s="42">
        <f t="shared" si="1"/>
        <v>0.7589</v>
      </c>
      <c r="O11" s="42">
        <f t="shared" si="2"/>
        <v>0.04915</v>
      </c>
      <c r="P11" s="42">
        <f t="shared" si="3"/>
        <v>0.70829</v>
      </c>
      <c r="Q11" s="45">
        <f t="shared" si="4"/>
        <v>0.00146</v>
      </c>
      <c r="S11" s="81"/>
    </row>
    <row r="12" spans="1:19" s="35" customFormat="1" ht="37.5" customHeight="1">
      <c r="A12" s="36">
        <v>7</v>
      </c>
      <c r="B12" s="36" t="s">
        <v>28</v>
      </c>
      <c r="C12" s="37"/>
      <c r="D12" s="38"/>
      <c r="E12" s="39"/>
      <c r="F12" s="40">
        <v>1.1</v>
      </c>
      <c r="G12" s="42">
        <v>0.3411</v>
      </c>
      <c r="H12" s="38">
        <v>0.04915</v>
      </c>
      <c r="I12" s="38">
        <v>0.70829</v>
      </c>
      <c r="J12" s="41">
        <v>0.00146</v>
      </c>
      <c r="K12" s="43">
        <f>K11</f>
        <v>0.6271</v>
      </c>
      <c r="L12" s="72">
        <f t="shared" si="0"/>
        <v>1.07111</v>
      </c>
      <c r="M12" s="75">
        <f>M$6</f>
        <v>0.59821</v>
      </c>
      <c r="N12" s="42">
        <f t="shared" si="1"/>
        <v>0.7589</v>
      </c>
      <c r="O12" s="42">
        <f t="shared" si="2"/>
        <v>0.04915</v>
      </c>
      <c r="P12" s="42">
        <f t="shared" si="3"/>
        <v>0.70829</v>
      </c>
      <c r="Q12" s="45">
        <f t="shared" si="4"/>
        <v>0.00146</v>
      </c>
      <c r="S12" s="81"/>
    </row>
    <row r="13" spans="1:19" s="35" customFormat="1" ht="37.5" customHeight="1">
      <c r="A13" s="36">
        <v>8</v>
      </c>
      <c r="B13" s="36" t="s">
        <v>29</v>
      </c>
      <c r="C13" s="37"/>
      <c r="D13" s="38"/>
      <c r="E13" s="39"/>
      <c r="F13" s="40">
        <v>1.53</v>
      </c>
      <c r="G13" s="42">
        <v>0.7711</v>
      </c>
      <c r="H13" s="38">
        <v>0.04915</v>
      </c>
      <c r="I13" s="38">
        <v>0.70829</v>
      </c>
      <c r="J13" s="41">
        <v>0.00146</v>
      </c>
      <c r="K13" s="43">
        <f>K12</f>
        <v>0.6271</v>
      </c>
      <c r="L13" s="72">
        <f t="shared" si="0"/>
        <v>1.5011100000000002</v>
      </c>
      <c r="M13" s="75">
        <f>M$6</f>
        <v>0.59821</v>
      </c>
      <c r="N13" s="42">
        <f t="shared" si="1"/>
        <v>0.7589</v>
      </c>
      <c r="O13" s="42">
        <f t="shared" si="2"/>
        <v>0.04915</v>
      </c>
      <c r="P13" s="42">
        <f t="shared" si="3"/>
        <v>0.70829</v>
      </c>
      <c r="Q13" s="45">
        <f t="shared" si="4"/>
        <v>0.00146</v>
      </c>
      <c r="S13" s="81"/>
    </row>
    <row r="14" spans="1:19" s="35" customFormat="1" ht="37.5" customHeight="1">
      <c r="A14" s="36">
        <v>9</v>
      </c>
      <c r="B14" s="36" t="s">
        <v>11</v>
      </c>
      <c r="C14" s="37"/>
      <c r="D14" s="38"/>
      <c r="E14" s="39"/>
      <c r="F14" s="40">
        <v>1.87</v>
      </c>
      <c r="G14" s="42">
        <v>0.6271</v>
      </c>
      <c r="H14" s="38">
        <v>0.04915</v>
      </c>
      <c r="I14" s="38">
        <v>1.19156</v>
      </c>
      <c r="J14" s="41">
        <v>0.00219</v>
      </c>
      <c r="K14" s="43">
        <f aca="true" t="shared" si="5" ref="K14:K21">K13</f>
        <v>0.6271</v>
      </c>
      <c r="L14" s="72">
        <f t="shared" si="0"/>
        <v>1.84111</v>
      </c>
      <c r="M14" s="75">
        <f>M$6</f>
        <v>0.59821</v>
      </c>
      <c r="N14" s="42">
        <f t="shared" si="1"/>
        <v>1.2429</v>
      </c>
      <c r="O14" s="42">
        <f t="shared" si="2"/>
        <v>0.04915</v>
      </c>
      <c r="P14" s="42">
        <f t="shared" si="3"/>
        <v>1.19156</v>
      </c>
      <c r="Q14" s="45">
        <f t="shared" si="4"/>
        <v>0.00219</v>
      </c>
      <c r="S14" s="81"/>
    </row>
    <row r="15" spans="1:19" s="35" customFormat="1" ht="37.5" customHeight="1">
      <c r="A15" s="36">
        <v>10</v>
      </c>
      <c r="B15" s="36" t="s">
        <v>15</v>
      </c>
      <c r="C15" s="37"/>
      <c r="D15" s="38"/>
      <c r="E15" s="39"/>
      <c r="F15" s="40">
        <v>150</v>
      </c>
      <c r="G15" s="38">
        <v>150</v>
      </c>
      <c r="H15" s="38"/>
      <c r="I15" s="38"/>
      <c r="J15" s="41"/>
      <c r="K15" s="43"/>
      <c r="L15" s="72"/>
      <c r="M15" s="74"/>
      <c r="N15" s="42"/>
      <c r="O15" s="42"/>
      <c r="P15" s="42"/>
      <c r="Q15" s="45"/>
      <c r="S15" s="81"/>
    </row>
    <row r="16" spans="1:19" s="35" customFormat="1" ht="37.5" customHeight="1">
      <c r="A16" s="36">
        <v>11</v>
      </c>
      <c r="B16" s="36" t="s">
        <v>40</v>
      </c>
      <c r="C16" s="37"/>
      <c r="D16" s="38"/>
      <c r="E16" s="39"/>
      <c r="F16" s="40">
        <v>1.51</v>
      </c>
      <c r="G16" s="42">
        <v>0.2671</v>
      </c>
      <c r="H16" s="38">
        <v>0.04915</v>
      </c>
      <c r="I16" s="38">
        <v>1.19156</v>
      </c>
      <c r="J16" s="41">
        <v>0.00219</v>
      </c>
      <c r="K16" s="43">
        <f>K14</f>
        <v>0.6271</v>
      </c>
      <c r="L16" s="72">
        <f t="shared" si="0"/>
        <v>1.4811100000000001</v>
      </c>
      <c r="M16" s="75">
        <f>M$6</f>
        <v>0.59821</v>
      </c>
      <c r="N16" s="42">
        <f t="shared" si="1"/>
        <v>1.2429</v>
      </c>
      <c r="O16" s="42">
        <f t="shared" si="2"/>
        <v>0.04915</v>
      </c>
      <c r="P16" s="42">
        <f t="shared" si="3"/>
        <v>1.19156</v>
      </c>
      <c r="Q16" s="45">
        <f t="shared" si="4"/>
        <v>0.00219</v>
      </c>
      <c r="S16" s="81"/>
    </row>
    <row r="17" spans="1:19" s="35" customFormat="1" ht="37.5" customHeight="1">
      <c r="A17" s="36">
        <v>12</v>
      </c>
      <c r="B17" s="36" t="s">
        <v>21</v>
      </c>
      <c r="C17" s="37"/>
      <c r="D17" s="38"/>
      <c r="E17" s="39"/>
      <c r="F17" s="40">
        <v>1.58</v>
      </c>
      <c r="G17" s="42">
        <v>0.3371</v>
      </c>
      <c r="H17" s="38">
        <v>0.04915</v>
      </c>
      <c r="I17" s="38">
        <v>1.19156</v>
      </c>
      <c r="J17" s="41">
        <v>0.00219</v>
      </c>
      <c r="K17" s="43">
        <f t="shared" si="5"/>
        <v>0.6271</v>
      </c>
      <c r="L17" s="72">
        <f t="shared" si="0"/>
        <v>1.68165</v>
      </c>
      <c r="M17" s="76">
        <f>M$9</f>
        <v>0.72875</v>
      </c>
      <c r="N17" s="42">
        <f t="shared" si="1"/>
        <v>1.2429</v>
      </c>
      <c r="O17" s="42">
        <f t="shared" si="2"/>
        <v>0.04915</v>
      </c>
      <c r="P17" s="42">
        <f t="shared" si="3"/>
        <v>1.19156</v>
      </c>
      <c r="Q17" s="45">
        <f t="shared" si="4"/>
        <v>0.00219</v>
      </c>
      <c r="S17" s="81"/>
    </row>
    <row r="18" spans="1:19" s="35" customFormat="1" ht="37.5" customHeight="1">
      <c r="A18" s="36">
        <v>13</v>
      </c>
      <c r="B18" s="36" t="s">
        <v>22</v>
      </c>
      <c r="C18" s="37"/>
      <c r="D18" s="38"/>
      <c r="E18" s="39"/>
      <c r="F18" s="40">
        <v>1.87</v>
      </c>
      <c r="G18" s="42">
        <v>0.6271</v>
      </c>
      <c r="H18" s="38">
        <v>0.04915</v>
      </c>
      <c r="I18" s="38">
        <v>1.19156</v>
      </c>
      <c r="J18" s="41">
        <v>0.00219</v>
      </c>
      <c r="K18" s="43">
        <f t="shared" si="5"/>
        <v>0.6271</v>
      </c>
      <c r="L18" s="72">
        <f t="shared" si="0"/>
        <v>1.87405</v>
      </c>
      <c r="M18" s="76">
        <f>M$10</f>
        <v>0.63115</v>
      </c>
      <c r="N18" s="42">
        <f t="shared" si="1"/>
        <v>1.2429</v>
      </c>
      <c r="O18" s="42">
        <f t="shared" si="2"/>
        <v>0.04915</v>
      </c>
      <c r="P18" s="42">
        <f t="shared" si="3"/>
        <v>1.19156</v>
      </c>
      <c r="Q18" s="45">
        <f t="shared" si="4"/>
        <v>0.00219</v>
      </c>
      <c r="S18" s="81"/>
    </row>
    <row r="19" spans="1:19" s="35" customFormat="1" ht="37.5" customHeight="1">
      <c r="A19" s="36">
        <v>14</v>
      </c>
      <c r="B19" s="36" t="s">
        <v>23</v>
      </c>
      <c r="C19" s="37"/>
      <c r="D19" s="38"/>
      <c r="E19" s="39"/>
      <c r="F19" s="40">
        <v>2.26</v>
      </c>
      <c r="G19" s="42">
        <v>1.0171</v>
      </c>
      <c r="H19" s="38">
        <v>0.04915</v>
      </c>
      <c r="I19" s="38">
        <v>1.19156</v>
      </c>
      <c r="J19" s="41">
        <v>0.00219</v>
      </c>
      <c r="K19" s="43">
        <f t="shared" si="5"/>
        <v>0.6271</v>
      </c>
      <c r="L19" s="72">
        <f t="shared" si="0"/>
        <v>2.0860399999999997</v>
      </c>
      <c r="M19" s="76">
        <f>M$11</f>
        <v>0.45314</v>
      </c>
      <c r="N19" s="42">
        <f t="shared" si="1"/>
        <v>1.2429</v>
      </c>
      <c r="O19" s="42">
        <f t="shared" si="2"/>
        <v>0.04915</v>
      </c>
      <c r="P19" s="42">
        <f t="shared" si="3"/>
        <v>1.19156</v>
      </c>
      <c r="Q19" s="45">
        <f t="shared" si="4"/>
        <v>0.00219</v>
      </c>
      <c r="S19" s="81"/>
    </row>
    <row r="20" spans="1:19" s="35" customFormat="1" ht="37.5" customHeight="1">
      <c r="A20" s="36">
        <v>15</v>
      </c>
      <c r="B20" s="36" t="s">
        <v>30</v>
      </c>
      <c r="C20" s="37"/>
      <c r="D20" s="38"/>
      <c r="E20" s="39"/>
      <c r="F20" s="40">
        <v>1.58</v>
      </c>
      <c r="G20" s="42">
        <v>0.3371</v>
      </c>
      <c r="H20" s="38">
        <v>0.04915</v>
      </c>
      <c r="I20" s="38">
        <v>1.19156</v>
      </c>
      <c r="J20" s="41">
        <v>0.00219</v>
      </c>
      <c r="K20" s="43">
        <f t="shared" si="5"/>
        <v>0.6271</v>
      </c>
      <c r="L20" s="72">
        <f t="shared" si="0"/>
        <v>1.55111</v>
      </c>
      <c r="M20" s="75">
        <f>M$6</f>
        <v>0.59821</v>
      </c>
      <c r="N20" s="42">
        <f t="shared" si="1"/>
        <v>1.2429</v>
      </c>
      <c r="O20" s="42">
        <f t="shared" si="2"/>
        <v>0.04915</v>
      </c>
      <c r="P20" s="42">
        <f t="shared" si="3"/>
        <v>1.19156</v>
      </c>
      <c r="Q20" s="45">
        <f t="shared" si="4"/>
        <v>0.00219</v>
      </c>
      <c r="S20" s="81"/>
    </row>
    <row r="21" spans="1:19" s="35" customFormat="1" ht="37.5" customHeight="1">
      <c r="A21" s="36">
        <v>16</v>
      </c>
      <c r="B21" s="36" t="s">
        <v>31</v>
      </c>
      <c r="C21" s="37"/>
      <c r="D21" s="38"/>
      <c r="E21" s="39"/>
      <c r="F21" s="40">
        <v>2.02</v>
      </c>
      <c r="G21" s="42">
        <v>0.7771</v>
      </c>
      <c r="H21" s="38">
        <v>0.04915</v>
      </c>
      <c r="I21" s="38">
        <v>1.19156</v>
      </c>
      <c r="J21" s="41">
        <v>0.00219</v>
      </c>
      <c r="K21" s="43">
        <f t="shared" si="5"/>
        <v>0.6271</v>
      </c>
      <c r="L21" s="72">
        <f t="shared" si="0"/>
        <v>1.99111</v>
      </c>
      <c r="M21" s="75">
        <f>M$6</f>
        <v>0.59821</v>
      </c>
      <c r="N21" s="42">
        <f t="shared" si="1"/>
        <v>1.2429</v>
      </c>
      <c r="O21" s="42">
        <f t="shared" si="2"/>
        <v>0.04915</v>
      </c>
      <c r="P21" s="42">
        <f t="shared" si="3"/>
        <v>1.19156</v>
      </c>
      <c r="Q21" s="45">
        <f t="shared" si="4"/>
        <v>0.00219</v>
      </c>
      <c r="S21" s="81"/>
    </row>
    <row r="22" spans="1:19" s="35" customFormat="1" ht="37.5" customHeight="1">
      <c r="A22" s="36">
        <v>17</v>
      </c>
      <c r="B22" s="36" t="s">
        <v>12</v>
      </c>
      <c r="C22" s="37"/>
      <c r="D22" s="38"/>
      <c r="E22" s="39"/>
      <c r="F22" s="40">
        <v>1.98</v>
      </c>
      <c r="G22" s="42">
        <v>0.6271</v>
      </c>
      <c r="H22" s="38">
        <v>0.04915</v>
      </c>
      <c r="I22" s="42">
        <v>1.293</v>
      </c>
      <c r="J22" s="41">
        <v>0.01075</v>
      </c>
      <c r="K22" s="43">
        <f aca="true" t="shared" si="6" ref="K22:K29">K21</f>
        <v>0.6271</v>
      </c>
      <c r="L22" s="72">
        <f t="shared" si="0"/>
        <v>1.95111</v>
      </c>
      <c r="M22" s="75">
        <f>M$6</f>
        <v>0.59821</v>
      </c>
      <c r="N22" s="42">
        <f t="shared" si="1"/>
        <v>1.3529</v>
      </c>
      <c r="O22" s="42">
        <f t="shared" si="2"/>
        <v>0.04915</v>
      </c>
      <c r="P22" s="42">
        <f t="shared" si="3"/>
        <v>1.293</v>
      </c>
      <c r="Q22" s="45">
        <f t="shared" si="4"/>
        <v>0.01075</v>
      </c>
      <c r="S22" s="81"/>
    </row>
    <row r="23" spans="1:19" s="35" customFormat="1" ht="37.5" customHeight="1">
      <c r="A23" s="36">
        <v>18</v>
      </c>
      <c r="B23" s="36" t="s">
        <v>16</v>
      </c>
      <c r="C23" s="37"/>
      <c r="D23" s="38"/>
      <c r="E23" s="39"/>
      <c r="F23" s="40">
        <v>162</v>
      </c>
      <c r="G23" s="38">
        <v>162</v>
      </c>
      <c r="H23" s="38"/>
      <c r="I23" s="38"/>
      <c r="J23" s="41"/>
      <c r="K23" s="43"/>
      <c r="L23" s="72"/>
      <c r="M23" s="75"/>
      <c r="N23" s="42"/>
      <c r="O23" s="42"/>
      <c r="P23" s="42"/>
      <c r="Q23" s="45"/>
      <c r="S23" s="81"/>
    </row>
    <row r="24" spans="1:19" s="35" customFormat="1" ht="37.5" customHeight="1">
      <c r="A24" s="36">
        <v>19</v>
      </c>
      <c r="B24" s="36" t="s">
        <v>41</v>
      </c>
      <c r="C24" s="37"/>
      <c r="D24" s="38"/>
      <c r="E24" s="39"/>
      <c r="F24" s="40">
        <v>1.6</v>
      </c>
      <c r="G24" s="42">
        <v>0.2471</v>
      </c>
      <c r="H24" s="38">
        <v>0.04915</v>
      </c>
      <c r="I24" s="42">
        <v>1.293</v>
      </c>
      <c r="J24" s="41">
        <v>0.01075</v>
      </c>
      <c r="K24" s="43">
        <f>K22</f>
        <v>0.6271</v>
      </c>
      <c r="L24" s="72">
        <f t="shared" si="0"/>
        <v>1.57111</v>
      </c>
      <c r="M24" s="75">
        <f>M$6</f>
        <v>0.59821</v>
      </c>
      <c r="N24" s="42">
        <f t="shared" si="1"/>
        <v>1.3529</v>
      </c>
      <c r="O24" s="42">
        <f t="shared" si="2"/>
        <v>0.04915</v>
      </c>
      <c r="P24" s="42">
        <f t="shared" si="3"/>
        <v>1.293</v>
      </c>
      <c r="Q24" s="45">
        <f t="shared" si="4"/>
        <v>0.01075</v>
      </c>
      <c r="S24" s="81"/>
    </row>
    <row r="25" spans="1:19" s="35" customFormat="1" ht="37.5" customHeight="1">
      <c r="A25" s="36">
        <v>20</v>
      </c>
      <c r="B25" s="36" t="s">
        <v>24</v>
      </c>
      <c r="C25" s="37"/>
      <c r="D25" s="38"/>
      <c r="E25" s="39"/>
      <c r="F25" s="40">
        <v>1.69</v>
      </c>
      <c r="G25" s="42">
        <v>0.3371</v>
      </c>
      <c r="H25" s="38">
        <v>0.04915</v>
      </c>
      <c r="I25" s="42">
        <v>1.293</v>
      </c>
      <c r="J25" s="41">
        <v>0.01075</v>
      </c>
      <c r="K25" s="43">
        <f t="shared" si="6"/>
        <v>0.6271</v>
      </c>
      <c r="L25" s="72">
        <f t="shared" si="0"/>
        <v>1.79165</v>
      </c>
      <c r="M25" s="76">
        <f>M$9</f>
        <v>0.72875</v>
      </c>
      <c r="N25" s="42">
        <f t="shared" si="1"/>
        <v>1.3529</v>
      </c>
      <c r="O25" s="42">
        <f t="shared" si="2"/>
        <v>0.04915</v>
      </c>
      <c r="P25" s="42">
        <f t="shared" si="3"/>
        <v>1.293</v>
      </c>
      <c r="Q25" s="45">
        <f t="shared" si="4"/>
        <v>0.01075</v>
      </c>
      <c r="S25" s="81"/>
    </row>
    <row r="26" spans="1:19" s="35" customFormat="1" ht="37.5" customHeight="1">
      <c r="A26" s="36">
        <v>21</v>
      </c>
      <c r="B26" s="36" t="s">
        <v>37</v>
      </c>
      <c r="C26" s="37"/>
      <c r="D26" s="38"/>
      <c r="E26" s="39"/>
      <c r="F26" s="40">
        <v>1.98</v>
      </c>
      <c r="G26" s="42">
        <v>0.6271</v>
      </c>
      <c r="H26" s="38">
        <v>0.04915</v>
      </c>
      <c r="I26" s="42">
        <v>1.293</v>
      </c>
      <c r="J26" s="41">
        <v>0.01075</v>
      </c>
      <c r="K26" s="43">
        <f t="shared" si="6"/>
        <v>0.6271</v>
      </c>
      <c r="L26" s="72">
        <f t="shared" si="0"/>
        <v>1.9840499999999999</v>
      </c>
      <c r="M26" s="76">
        <f>M$10</f>
        <v>0.63115</v>
      </c>
      <c r="N26" s="42">
        <f t="shared" si="1"/>
        <v>1.3529</v>
      </c>
      <c r="O26" s="42">
        <f t="shared" si="2"/>
        <v>0.04915</v>
      </c>
      <c r="P26" s="42">
        <f t="shared" si="3"/>
        <v>1.293</v>
      </c>
      <c r="Q26" s="45">
        <f t="shared" si="4"/>
        <v>0.01075</v>
      </c>
      <c r="S26" s="81"/>
    </row>
    <row r="27" spans="1:19" s="35" customFormat="1" ht="37.5" customHeight="1">
      <c r="A27" s="36">
        <v>22</v>
      </c>
      <c r="B27" s="36" t="s">
        <v>25</v>
      </c>
      <c r="C27" s="37"/>
      <c r="D27" s="38"/>
      <c r="E27" s="39"/>
      <c r="F27" s="40">
        <v>2.37</v>
      </c>
      <c r="G27" s="42">
        <v>1.0171</v>
      </c>
      <c r="H27" s="38">
        <v>0.04915</v>
      </c>
      <c r="I27" s="42">
        <v>1.293</v>
      </c>
      <c r="J27" s="41">
        <v>0.01075</v>
      </c>
      <c r="K27" s="43">
        <f t="shared" si="6"/>
        <v>0.6271</v>
      </c>
      <c r="L27" s="72">
        <f t="shared" si="0"/>
        <v>2.19604</v>
      </c>
      <c r="M27" s="76">
        <f>M$11</f>
        <v>0.45314</v>
      </c>
      <c r="N27" s="42">
        <f t="shared" si="1"/>
        <v>1.3529</v>
      </c>
      <c r="O27" s="42">
        <f t="shared" si="2"/>
        <v>0.04915</v>
      </c>
      <c r="P27" s="42">
        <f t="shared" si="3"/>
        <v>1.293</v>
      </c>
      <c r="Q27" s="45">
        <f t="shared" si="4"/>
        <v>0.01075</v>
      </c>
      <c r="S27" s="81"/>
    </row>
    <row r="28" spans="1:19" s="35" customFormat="1" ht="37.5" customHeight="1">
      <c r="A28" s="36">
        <v>23</v>
      </c>
      <c r="B28" s="36" t="s">
        <v>32</v>
      </c>
      <c r="C28" s="37"/>
      <c r="D28" s="38"/>
      <c r="E28" s="39"/>
      <c r="F28" s="40">
        <v>1.69</v>
      </c>
      <c r="G28" s="42">
        <v>0.3371</v>
      </c>
      <c r="H28" s="38">
        <v>0.04915</v>
      </c>
      <c r="I28" s="42">
        <v>1.293</v>
      </c>
      <c r="J28" s="41">
        <v>0.01075</v>
      </c>
      <c r="K28" s="43">
        <f t="shared" si="6"/>
        <v>0.6271</v>
      </c>
      <c r="L28" s="72">
        <f t="shared" si="0"/>
        <v>1.6611099999999999</v>
      </c>
      <c r="M28" s="75">
        <f>M$6</f>
        <v>0.59821</v>
      </c>
      <c r="N28" s="42">
        <f t="shared" si="1"/>
        <v>1.3529</v>
      </c>
      <c r="O28" s="42">
        <f t="shared" si="2"/>
        <v>0.04915</v>
      </c>
      <c r="P28" s="42">
        <f t="shared" si="3"/>
        <v>1.293</v>
      </c>
      <c r="Q28" s="45">
        <f t="shared" si="4"/>
        <v>0.01075</v>
      </c>
      <c r="S28" s="81"/>
    </row>
    <row r="29" spans="1:19" s="35" customFormat="1" ht="37.5" customHeight="1">
      <c r="A29" s="36">
        <v>24</v>
      </c>
      <c r="B29" s="36" t="s">
        <v>33</v>
      </c>
      <c r="C29" s="37"/>
      <c r="D29" s="38"/>
      <c r="E29" s="39"/>
      <c r="F29" s="40">
        <v>2.13</v>
      </c>
      <c r="G29" s="42">
        <v>0.7771</v>
      </c>
      <c r="H29" s="38">
        <v>0.04915</v>
      </c>
      <c r="I29" s="42">
        <v>1.293</v>
      </c>
      <c r="J29" s="41">
        <v>0.01075</v>
      </c>
      <c r="K29" s="43">
        <f t="shared" si="6"/>
        <v>0.6271</v>
      </c>
      <c r="L29" s="72">
        <f t="shared" si="0"/>
        <v>2.10111</v>
      </c>
      <c r="M29" s="75">
        <f>M$6</f>
        <v>0.59821</v>
      </c>
      <c r="N29" s="42">
        <f t="shared" si="1"/>
        <v>1.3529</v>
      </c>
      <c r="O29" s="42">
        <f t="shared" si="2"/>
        <v>0.04915</v>
      </c>
      <c r="P29" s="42">
        <f t="shared" si="3"/>
        <v>1.293</v>
      </c>
      <c r="Q29" s="45">
        <f t="shared" si="4"/>
        <v>0.01075</v>
      </c>
      <c r="S29" s="81"/>
    </row>
    <row r="30" spans="1:19" s="35" customFormat="1" ht="37.5" customHeight="1">
      <c r="A30" s="36">
        <v>25</v>
      </c>
      <c r="B30" s="36" t="s">
        <v>13</v>
      </c>
      <c r="C30" s="37"/>
      <c r="D30" s="38"/>
      <c r="E30" s="39"/>
      <c r="F30" s="40">
        <v>2.09</v>
      </c>
      <c r="G30" s="42">
        <v>0.6271</v>
      </c>
      <c r="H30" s="38">
        <v>0.04915</v>
      </c>
      <c r="I30" s="42">
        <v>1.292</v>
      </c>
      <c r="J30" s="41">
        <v>0.12175</v>
      </c>
      <c r="K30" s="43">
        <f aca="true" t="shared" si="7" ref="K30:K40">K29</f>
        <v>0.6271</v>
      </c>
      <c r="L30" s="72">
        <f t="shared" si="0"/>
        <v>2.0611099999999998</v>
      </c>
      <c r="M30" s="75">
        <f>M$6</f>
        <v>0.59821</v>
      </c>
      <c r="N30" s="42">
        <f t="shared" si="1"/>
        <v>1.4629</v>
      </c>
      <c r="O30" s="42">
        <f t="shared" si="2"/>
        <v>0.04915</v>
      </c>
      <c r="P30" s="42">
        <f t="shared" si="3"/>
        <v>1.292</v>
      </c>
      <c r="Q30" s="45">
        <f t="shared" si="4"/>
        <v>0.12175</v>
      </c>
      <c r="S30" s="81"/>
    </row>
    <row r="31" spans="1:19" s="35" customFormat="1" ht="37.5" customHeight="1">
      <c r="A31" s="36">
        <v>26</v>
      </c>
      <c r="B31" s="36" t="s">
        <v>17</v>
      </c>
      <c r="C31" s="37"/>
      <c r="D31" s="38"/>
      <c r="E31" s="39"/>
      <c r="F31" s="40">
        <v>166</v>
      </c>
      <c r="G31" s="38">
        <v>166</v>
      </c>
      <c r="H31" s="38"/>
      <c r="I31" s="38"/>
      <c r="J31" s="41"/>
      <c r="K31" s="43"/>
      <c r="L31" s="72"/>
      <c r="M31" s="75"/>
      <c r="N31" s="42"/>
      <c r="O31" s="42"/>
      <c r="P31" s="42"/>
      <c r="Q31" s="45"/>
      <c r="S31" s="81"/>
    </row>
    <row r="32" spans="1:19" s="35" customFormat="1" ht="37.5" customHeight="1">
      <c r="A32" s="36">
        <v>27</v>
      </c>
      <c r="B32" s="36" t="s">
        <v>42</v>
      </c>
      <c r="C32" s="37"/>
      <c r="D32" s="38"/>
      <c r="E32" s="39"/>
      <c r="F32" s="40">
        <v>1.7</v>
      </c>
      <c r="G32" s="42">
        <v>0.2371</v>
      </c>
      <c r="H32" s="38">
        <v>0.04915</v>
      </c>
      <c r="I32" s="42">
        <v>1.292</v>
      </c>
      <c r="J32" s="41">
        <v>0.12175</v>
      </c>
      <c r="K32" s="43">
        <f>K30</f>
        <v>0.6271</v>
      </c>
      <c r="L32" s="72">
        <f t="shared" si="0"/>
        <v>1.67111</v>
      </c>
      <c r="M32" s="75">
        <f>M$6</f>
        <v>0.59821</v>
      </c>
      <c r="N32" s="42">
        <f t="shared" si="1"/>
        <v>1.4629</v>
      </c>
      <c r="O32" s="42">
        <f t="shared" si="2"/>
        <v>0.04915</v>
      </c>
      <c r="P32" s="42">
        <f t="shared" si="3"/>
        <v>1.292</v>
      </c>
      <c r="Q32" s="45">
        <f t="shared" si="4"/>
        <v>0.12175</v>
      </c>
      <c r="S32" s="81"/>
    </row>
    <row r="33" spans="1:19" s="35" customFormat="1" ht="37.5" customHeight="1">
      <c r="A33" s="36">
        <v>28</v>
      </c>
      <c r="B33" s="36" t="s">
        <v>26</v>
      </c>
      <c r="C33" s="37"/>
      <c r="D33" s="38"/>
      <c r="E33" s="39"/>
      <c r="F33" s="40">
        <v>1.8</v>
      </c>
      <c r="G33" s="42">
        <v>0.3371</v>
      </c>
      <c r="H33" s="38">
        <v>0.04915</v>
      </c>
      <c r="I33" s="42">
        <v>1.292</v>
      </c>
      <c r="J33" s="41">
        <v>0.12175</v>
      </c>
      <c r="K33" s="43">
        <f t="shared" si="7"/>
        <v>0.6271</v>
      </c>
      <c r="L33" s="72">
        <f t="shared" si="0"/>
        <v>1.90165</v>
      </c>
      <c r="M33" s="76">
        <f>M$9</f>
        <v>0.72875</v>
      </c>
      <c r="N33" s="42">
        <f t="shared" si="1"/>
        <v>1.4629</v>
      </c>
      <c r="O33" s="42">
        <f t="shared" si="2"/>
        <v>0.04915</v>
      </c>
      <c r="P33" s="42">
        <f t="shared" si="3"/>
        <v>1.292</v>
      </c>
      <c r="Q33" s="45">
        <f t="shared" si="4"/>
        <v>0.12175</v>
      </c>
      <c r="S33" s="81"/>
    </row>
    <row r="34" spans="1:19" s="35" customFormat="1" ht="37.5" customHeight="1">
      <c r="A34" s="36">
        <v>29</v>
      </c>
      <c r="B34" s="36" t="s">
        <v>38</v>
      </c>
      <c r="C34" s="37"/>
      <c r="D34" s="38"/>
      <c r="E34" s="39"/>
      <c r="F34" s="40">
        <v>2.09</v>
      </c>
      <c r="G34" s="42">
        <v>0.6271</v>
      </c>
      <c r="H34" s="38">
        <v>0.04915</v>
      </c>
      <c r="I34" s="42">
        <v>1.292</v>
      </c>
      <c r="J34" s="41">
        <v>0.12175</v>
      </c>
      <c r="K34" s="43">
        <f t="shared" si="7"/>
        <v>0.6271</v>
      </c>
      <c r="L34" s="72">
        <f t="shared" si="0"/>
        <v>2.0940499999999997</v>
      </c>
      <c r="M34" s="76">
        <f>M$10</f>
        <v>0.63115</v>
      </c>
      <c r="N34" s="42">
        <f t="shared" si="1"/>
        <v>1.4629</v>
      </c>
      <c r="O34" s="42">
        <f t="shared" si="2"/>
        <v>0.04915</v>
      </c>
      <c r="P34" s="42">
        <f t="shared" si="3"/>
        <v>1.292</v>
      </c>
      <c r="Q34" s="45">
        <f t="shared" si="4"/>
        <v>0.12175</v>
      </c>
      <c r="S34" s="81"/>
    </row>
    <row r="35" spans="1:19" s="35" customFormat="1" ht="37.5" customHeight="1">
      <c r="A35" s="36">
        <v>30</v>
      </c>
      <c r="B35" s="36" t="s">
        <v>27</v>
      </c>
      <c r="C35" s="38"/>
      <c r="D35" s="38"/>
      <c r="E35" s="39"/>
      <c r="F35" s="40">
        <v>2.48</v>
      </c>
      <c r="G35" s="42">
        <v>1.0171</v>
      </c>
      <c r="H35" s="38">
        <v>0.04915</v>
      </c>
      <c r="I35" s="42">
        <v>1.292</v>
      </c>
      <c r="J35" s="41">
        <v>0.12175</v>
      </c>
      <c r="K35" s="43">
        <f t="shared" si="7"/>
        <v>0.6271</v>
      </c>
      <c r="L35" s="72">
        <f t="shared" si="0"/>
        <v>2.30604</v>
      </c>
      <c r="M35" s="76">
        <f>M$11</f>
        <v>0.45314</v>
      </c>
      <c r="N35" s="42">
        <f t="shared" si="1"/>
        <v>1.4629</v>
      </c>
      <c r="O35" s="42">
        <f t="shared" si="2"/>
        <v>0.04915</v>
      </c>
      <c r="P35" s="42">
        <f t="shared" si="3"/>
        <v>1.292</v>
      </c>
      <c r="Q35" s="45">
        <f t="shared" si="4"/>
        <v>0.12175</v>
      </c>
      <c r="S35" s="81"/>
    </row>
    <row r="36" spans="1:19" s="35" customFormat="1" ht="37.5" customHeight="1">
      <c r="A36" s="36">
        <v>31</v>
      </c>
      <c r="B36" s="36" t="s">
        <v>34</v>
      </c>
      <c r="C36" s="38"/>
      <c r="D36" s="38"/>
      <c r="E36" s="39"/>
      <c r="F36" s="40">
        <v>1.8</v>
      </c>
      <c r="G36" s="42">
        <v>0.3371</v>
      </c>
      <c r="H36" s="38">
        <v>0.04915</v>
      </c>
      <c r="I36" s="42">
        <v>1.292</v>
      </c>
      <c r="J36" s="41">
        <v>0.12175</v>
      </c>
      <c r="K36" s="43">
        <f t="shared" si="7"/>
        <v>0.6271</v>
      </c>
      <c r="L36" s="72">
        <f t="shared" si="0"/>
        <v>1.7711100000000002</v>
      </c>
      <c r="M36" s="75">
        <f aca="true" t="shared" si="8" ref="M36:M41">M$6</f>
        <v>0.59821</v>
      </c>
      <c r="N36" s="42">
        <f t="shared" si="1"/>
        <v>1.4629</v>
      </c>
      <c r="O36" s="42">
        <f t="shared" si="2"/>
        <v>0.04915</v>
      </c>
      <c r="P36" s="42">
        <f t="shared" si="3"/>
        <v>1.292</v>
      </c>
      <c r="Q36" s="45">
        <f t="shared" si="4"/>
        <v>0.12175</v>
      </c>
      <c r="S36" s="81"/>
    </row>
    <row r="37" spans="1:19" s="35" customFormat="1" ht="37.5" customHeight="1">
      <c r="A37" s="36">
        <v>32</v>
      </c>
      <c r="B37" s="36" t="s">
        <v>35</v>
      </c>
      <c r="C37" s="38"/>
      <c r="D37" s="38"/>
      <c r="E37" s="39"/>
      <c r="F37" s="40">
        <v>2.24</v>
      </c>
      <c r="G37" s="42">
        <v>0.7771</v>
      </c>
      <c r="H37" s="38">
        <v>0.04915</v>
      </c>
      <c r="I37" s="42">
        <v>1.292</v>
      </c>
      <c r="J37" s="41">
        <v>0.12175</v>
      </c>
      <c r="K37" s="43">
        <f t="shared" si="7"/>
        <v>0.6271</v>
      </c>
      <c r="L37" s="72">
        <f t="shared" si="0"/>
        <v>2.21111</v>
      </c>
      <c r="M37" s="75">
        <f t="shared" si="8"/>
        <v>0.59821</v>
      </c>
      <c r="N37" s="42">
        <f t="shared" si="1"/>
        <v>1.4629</v>
      </c>
      <c r="O37" s="42">
        <f t="shared" si="2"/>
        <v>0.04915</v>
      </c>
      <c r="P37" s="42">
        <f t="shared" si="3"/>
        <v>1.292</v>
      </c>
      <c r="Q37" s="45">
        <f t="shared" si="4"/>
        <v>0.12175</v>
      </c>
      <c r="S37" s="81"/>
    </row>
    <row r="38" spans="1:19" s="35" customFormat="1" ht="37.5" customHeight="1">
      <c r="A38" s="36">
        <v>33</v>
      </c>
      <c r="B38" s="36" t="s">
        <v>7</v>
      </c>
      <c r="C38" s="38"/>
      <c r="D38" s="38"/>
      <c r="E38" s="39"/>
      <c r="F38" s="40">
        <v>1.386</v>
      </c>
      <c r="G38" s="38">
        <v>0.6271</v>
      </c>
      <c r="H38" s="42">
        <v>0.04915</v>
      </c>
      <c r="I38" s="38">
        <v>0.70829</v>
      </c>
      <c r="J38" s="41">
        <v>0.00146</v>
      </c>
      <c r="K38" s="43">
        <f t="shared" si="7"/>
        <v>0.6271</v>
      </c>
      <c r="L38" s="72">
        <f t="shared" si="0"/>
        <v>1.35711</v>
      </c>
      <c r="M38" s="75">
        <f t="shared" si="8"/>
        <v>0.59821</v>
      </c>
      <c r="N38" s="42">
        <f t="shared" si="1"/>
        <v>0.7589</v>
      </c>
      <c r="O38" s="42">
        <f t="shared" si="2"/>
        <v>0.04915</v>
      </c>
      <c r="P38" s="42">
        <f t="shared" si="3"/>
        <v>0.70829</v>
      </c>
      <c r="Q38" s="45">
        <f t="shared" si="4"/>
        <v>0.00146</v>
      </c>
      <c r="S38" s="81"/>
    </row>
    <row r="39" spans="1:19" s="35" customFormat="1" ht="37.5" customHeight="1">
      <c r="A39" s="36">
        <v>34</v>
      </c>
      <c r="B39" s="36" t="s">
        <v>8</v>
      </c>
      <c r="C39" s="38"/>
      <c r="D39" s="38"/>
      <c r="E39" s="39"/>
      <c r="F39" s="40">
        <v>1.44</v>
      </c>
      <c r="G39" s="38">
        <v>0.6271</v>
      </c>
      <c r="H39" s="42">
        <v>0.04915</v>
      </c>
      <c r="I39" s="38">
        <v>0.76156</v>
      </c>
      <c r="J39" s="41">
        <v>0.00219</v>
      </c>
      <c r="K39" s="43">
        <f t="shared" si="7"/>
        <v>0.6271</v>
      </c>
      <c r="L39" s="72">
        <f t="shared" si="0"/>
        <v>1.4111099999999999</v>
      </c>
      <c r="M39" s="75">
        <f t="shared" si="8"/>
        <v>0.59821</v>
      </c>
      <c r="N39" s="42">
        <f t="shared" si="1"/>
        <v>0.8129000000000001</v>
      </c>
      <c r="O39" s="42">
        <f t="shared" si="2"/>
        <v>0.04915</v>
      </c>
      <c r="P39" s="42">
        <f t="shared" si="3"/>
        <v>0.76156</v>
      </c>
      <c r="Q39" s="45">
        <f t="shared" si="4"/>
        <v>0.00219</v>
      </c>
      <c r="S39" s="81"/>
    </row>
    <row r="40" spans="1:19" s="35" customFormat="1" ht="37.5" customHeight="1">
      <c r="A40" s="36">
        <v>35</v>
      </c>
      <c r="B40" s="36" t="s">
        <v>9</v>
      </c>
      <c r="C40" s="38"/>
      <c r="D40" s="38"/>
      <c r="E40" s="39"/>
      <c r="F40" s="40">
        <v>1.44</v>
      </c>
      <c r="G40" s="38">
        <v>0.6271</v>
      </c>
      <c r="H40" s="42">
        <v>0.04915</v>
      </c>
      <c r="I40" s="42">
        <v>0.753</v>
      </c>
      <c r="J40" s="41">
        <v>0.01075</v>
      </c>
      <c r="K40" s="43">
        <f t="shared" si="7"/>
        <v>0.6271</v>
      </c>
      <c r="L40" s="72">
        <f t="shared" si="0"/>
        <v>1.4111099999999999</v>
      </c>
      <c r="M40" s="75">
        <f t="shared" si="8"/>
        <v>0.59821</v>
      </c>
      <c r="N40" s="42">
        <f t="shared" si="1"/>
        <v>0.8129000000000001</v>
      </c>
      <c r="O40" s="42">
        <f t="shared" si="2"/>
        <v>0.04915</v>
      </c>
      <c r="P40" s="42">
        <f t="shared" si="3"/>
        <v>0.753</v>
      </c>
      <c r="Q40" s="45">
        <f t="shared" si="4"/>
        <v>0.01075</v>
      </c>
      <c r="S40" s="81"/>
    </row>
    <row r="41" spans="1:19" s="35" customFormat="1" ht="37.5" customHeight="1">
      <c r="A41" s="36">
        <v>36</v>
      </c>
      <c r="B41" s="36" t="s">
        <v>10</v>
      </c>
      <c r="C41" s="38"/>
      <c r="D41" s="38"/>
      <c r="E41" s="39"/>
      <c r="F41" s="40">
        <v>1.44</v>
      </c>
      <c r="G41" s="38">
        <v>0.6271</v>
      </c>
      <c r="H41" s="42">
        <v>0.04915</v>
      </c>
      <c r="I41" s="42">
        <v>0.642</v>
      </c>
      <c r="J41" s="41">
        <v>0.12175</v>
      </c>
      <c r="K41" s="43">
        <f>K40</f>
        <v>0.6271</v>
      </c>
      <c r="L41" s="72">
        <f t="shared" si="0"/>
        <v>1.4111099999999999</v>
      </c>
      <c r="M41" s="75">
        <f t="shared" si="8"/>
        <v>0.59821</v>
      </c>
      <c r="N41" s="42">
        <f t="shared" si="1"/>
        <v>0.8129000000000001</v>
      </c>
      <c r="O41" s="42">
        <f t="shared" si="2"/>
        <v>0.04915</v>
      </c>
      <c r="P41" s="42">
        <f t="shared" si="3"/>
        <v>0.642</v>
      </c>
      <c r="Q41" s="45">
        <f t="shared" si="4"/>
        <v>0.12175</v>
      </c>
      <c r="S41" s="81"/>
    </row>
    <row r="42" spans="1:19" s="35" customFormat="1" ht="37.5" customHeight="1">
      <c r="A42" s="36">
        <v>37</v>
      </c>
      <c r="B42" s="36" t="s">
        <v>0</v>
      </c>
      <c r="C42" s="38"/>
      <c r="D42" s="38"/>
      <c r="E42" s="39"/>
      <c r="F42" s="40">
        <v>1.5</v>
      </c>
      <c r="G42" s="38">
        <v>0.73998</v>
      </c>
      <c r="H42" s="42">
        <v>0.058</v>
      </c>
      <c r="I42" s="38">
        <v>0.62368</v>
      </c>
      <c r="J42" s="41">
        <v>0.07834</v>
      </c>
      <c r="K42" s="43"/>
      <c r="L42" s="44"/>
      <c r="M42" s="77"/>
      <c r="N42" s="42"/>
      <c r="O42" s="42"/>
      <c r="P42" s="42"/>
      <c r="Q42" s="45"/>
      <c r="S42" s="81"/>
    </row>
    <row r="43" spans="1:19" s="35" customFormat="1" ht="37.5" customHeight="1">
      <c r="A43" s="36">
        <v>38</v>
      </c>
      <c r="B43" s="36" t="s">
        <v>44</v>
      </c>
      <c r="C43" s="38"/>
      <c r="D43" s="38"/>
      <c r="E43" s="39"/>
      <c r="F43" s="40">
        <v>0.89</v>
      </c>
      <c r="G43" s="38">
        <v>0.12998</v>
      </c>
      <c r="H43" s="42">
        <v>0.058</v>
      </c>
      <c r="I43" s="38">
        <v>0.62368</v>
      </c>
      <c r="J43" s="41">
        <v>0.07834</v>
      </c>
      <c r="K43" s="43"/>
      <c r="L43" s="44"/>
      <c r="M43" s="75"/>
      <c r="N43" s="42"/>
      <c r="O43" s="42"/>
      <c r="P43" s="42"/>
      <c r="Q43" s="45"/>
      <c r="S43" s="81"/>
    </row>
    <row r="44" spans="1:19" s="35" customFormat="1" ht="37.5" customHeight="1">
      <c r="A44" s="36">
        <v>39</v>
      </c>
      <c r="B44" s="36" t="s">
        <v>45</v>
      </c>
      <c r="C44" s="38"/>
      <c r="D44" s="38"/>
      <c r="E44" s="39"/>
      <c r="F44" s="40">
        <v>1.81</v>
      </c>
      <c r="G44" s="38">
        <v>1.04998</v>
      </c>
      <c r="H44" s="42">
        <v>0.058</v>
      </c>
      <c r="I44" s="38">
        <v>0.62368</v>
      </c>
      <c r="J44" s="41">
        <v>0.07834</v>
      </c>
      <c r="K44" s="43"/>
      <c r="L44" s="44"/>
      <c r="M44" s="77"/>
      <c r="N44" s="42"/>
      <c r="O44" s="42"/>
      <c r="P44" s="42"/>
      <c r="Q44" s="45"/>
      <c r="S44" s="81"/>
    </row>
    <row r="45" spans="1:19" s="35" customFormat="1" ht="37.5" customHeight="1">
      <c r="A45" s="36">
        <v>40</v>
      </c>
      <c r="B45" s="36" t="s">
        <v>1</v>
      </c>
      <c r="C45" s="38"/>
      <c r="D45" s="38"/>
      <c r="E45" s="39"/>
      <c r="F45" s="40">
        <v>1.05</v>
      </c>
      <c r="G45" s="38">
        <v>0.73998</v>
      </c>
      <c r="H45" s="42">
        <v>0.058</v>
      </c>
      <c r="I45" s="38">
        <v>0.17368</v>
      </c>
      <c r="J45" s="41">
        <v>0.07834</v>
      </c>
      <c r="K45" s="43"/>
      <c r="L45" s="44"/>
      <c r="M45" s="75"/>
      <c r="N45" s="42"/>
      <c r="O45" s="42"/>
      <c r="P45" s="42"/>
      <c r="Q45" s="45"/>
      <c r="S45" s="81"/>
    </row>
    <row r="46" spans="1:17" s="35" customFormat="1" ht="37.5" customHeight="1">
      <c r="A46" s="36">
        <v>41</v>
      </c>
      <c r="B46" s="36" t="s">
        <v>43</v>
      </c>
      <c r="C46" s="38"/>
      <c r="D46" s="38"/>
      <c r="E46" s="39"/>
      <c r="F46" s="40">
        <v>0.89</v>
      </c>
      <c r="G46" s="38">
        <v>0.57998</v>
      </c>
      <c r="H46" s="42">
        <v>0.058</v>
      </c>
      <c r="I46" s="38">
        <v>0.17368</v>
      </c>
      <c r="J46" s="41">
        <v>0.07834</v>
      </c>
      <c r="K46" s="43"/>
      <c r="L46" s="44"/>
      <c r="M46" s="77"/>
      <c r="N46" s="42"/>
      <c r="O46" s="42"/>
      <c r="P46" s="42"/>
      <c r="Q46" s="45"/>
    </row>
    <row r="47" spans="1:17" s="35" customFormat="1" ht="37.5" customHeight="1">
      <c r="A47" s="36">
        <v>42</v>
      </c>
      <c r="B47" s="36" t="s">
        <v>46</v>
      </c>
      <c r="C47" s="38"/>
      <c r="D47" s="38"/>
      <c r="E47" s="39"/>
      <c r="F47" s="40">
        <v>1.13</v>
      </c>
      <c r="G47" s="38">
        <v>0.81998</v>
      </c>
      <c r="H47" s="42">
        <v>0.058</v>
      </c>
      <c r="I47" s="38">
        <v>0.17368</v>
      </c>
      <c r="J47" s="41">
        <v>0.07834</v>
      </c>
      <c r="K47" s="43"/>
      <c r="L47" s="44"/>
      <c r="M47" s="75"/>
      <c r="N47" s="42"/>
      <c r="O47" s="42"/>
      <c r="P47" s="42"/>
      <c r="Q47" s="45"/>
    </row>
    <row r="48" spans="1:17" s="52" customFormat="1" ht="50.25" customHeight="1">
      <c r="A48" s="46">
        <v>43</v>
      </c>
      <c r="B48" s="46" t="s">
        <v>48</v>
      </c>
      <c r="C48" s="47"/>
      <c r="D48" s="47"/>
      <c r="E48" s="48"/>
      <c r="F48" s="49">
        <v>1.3125</v>
      </c>
      <c r="G48" s="47">
        <v>0.73998</v>
      </c>
      <c r="H48" s="42">
        <v>0.058</v>
      </c>
      <c r="I48" s="47">
        <v>0.43618</v>
      </c>
      <c r="J48" s="50">
        <v>0.07834</v>
      </c>
      <c r="K48" s="51"/>
      <c r="L48" s="44"/>
      <c r="M48" s="77"/>
      <c r="N48" s="42"/>
      <c r="O48" s="42"/>
      <c r="P48" s="42"/>
      <c r="Q48" s="45"/>
    </row>
    <row r="49" spans="1:17" s="52" customFormat="1" ht="49.5" customHeight="1" thickBot="1">
      <c r="A49" s="46">
        <v>44</v>
      </c>
      <c r="B49" s="46" t="s">
        <v>47</v>
      </c>
      <c r="C49" s="47"/>
      <c r="D49" s="47"/>
      <c r="E49" s="48"/>
      <c r="F49" s="53">
        <v>0.9188</v>
      </c>
      <c r="G49" s="54">
        <v>0.73998</v>
      </c>
      <c r="H49" s="55">
        <v>0.058</v>
      </c>
      <c r="I49" s="54">
        <v>0.04248</v>
      </c>
      <c r="J49" s="56">
        <v>0.07834</v>
      </c>
      <c r="K49" s="57"/>
      <c r="L49" s="58"/>
      <c r="M49" s="75"/>
      <c r="N49" s="55"/>
      <c r="O49" s="55"/>
      <c r="P49" s="55"/>
      <c r="Q49" s="59"/>
    </row>
  </sheetData>
  <mergeCells count="14">
    <mergeCell ref="K3:K5"/>
    <mergeCell ref="L3:L5"/>
    <mergeCell ref="M3:Q3"/>
    <mergeCell ref="M4:M5"/>
    <mergeCell ref="N4:N5"/>
    <mergeCell ref="O4:Q4"/>
    <mergeCell ref="A3:A5"/>
    <mergeCell ref="B3:B5"/>
    <mergeCell ref="F3:F5"/>
    <mergeCell ref="G3:J3"/>
    <mergeCell ref="G4:G5"/>
    <mergeCell ref="H4:H5"/>
    <mergeCell ref="I4:I5"/>
    <mergeCell ref="J4:J5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tabSelected="1" workbookViewId="0" topLeftCell="A1">
      <selection activeCell="C11" sqref="C11"/>
    </sheetView>
  </sheetViews>
  <sheetFormatPr defaultColWidth="9.00390625" defaultRowHeight="12.75"/>
  <cols>
    <col min="2" max="2" width="60.375" style="0" customWidth="1"/>
    <col min="3" max="3" width="17.75390625" style="0" customWidth="1"/>
    <col min="4" max="5" width="17.125" style="0" customWidth="1"/>
    <col min="6" max="6" width="17.25390625" style="0" customWidth="1"/>
  </cols>
  <sheetData>
    <row r="1" ht="12.75">
      <c r="F1" s="83" t="s">
        <v>122</v>
      </c>
    </row>
    <row r="2" spans="2:7" ht="15.75">
      <c r="B2" s="111" t="s">
        <v>119</v>
      </c>
      <c r="C2" s="111"/>
      <c r="D2" s="111"/>
      <c r="E2" s="111"/>
      <c r="F2" s="111"/>
      <c r="G2" s="3"/>
    </row>
    <row r="3" ht="13.5" thickBot="1"/>
    <row r="4" spans="2:6" ht="89.25" customHeight="1" thickBot="1">
      <c r="B4" s="4"/>
      <c r="C4" s="5" t="s">
        <v>118</v>
      </c>
      <c r="D4" s="5" t="s">
        <v>61</v>
      </c>
      <c r="E4" s="5" t="s">
        <v>62</v>
      </c>
      <c r="F4" s="6" t="s">
        <v>63</v>
      </c>
    </row>
    <row r="5" spans="2:6" ht="12.75" customHeight="1">
      <c r="B5" s="1" t="s">
        <v>14</v>
      </c>
      <c r="C5" s="114">
        <v>0.02</v>
      </c>
      <c r="D5" s="78">
        <f>СВОД!F4</f>
        <v>0.59821</v>
      </c>
      <c r="E5" s="78">
        <f>Расчет!N6</f>
        <v>0.7589</v>
      </c>
      <c r="F5" s="8">
        <f>SUM(D5:E5)</f>
        <v>1.35711</v>
      </c>
    </row>
    <row r="6" spans="2:6" ht="12.75" customHeight="1">
      <c r="B6" s="2" t="s">
        <v>39</v>
      </c>
      <c r="C6" s="112">
        <f>C5</f>
        <v>0.02</v>
      </c>
      <c r="D6" s="79">
        <f>СВОД!F6</f>
        <v>0.33221</v>
      </c>
      <c r="E6" s="79">
        <f>Расчет!N8</f>
        <v>0.7589</v>
      </c>
      <c r="F6" s="9">
        <f aca="true" t="shared" si="0" ref="F6:F36">SUM(D6:E6)</f>
        <v>1.09111</v>
      </c>
    </row>
    <row r="7" spans="2:6" ht="12.75" customHeight="1">
      <c r="B7" s="2" t="s">
        <v>19</v>
      </c>
      <c r="C7" s="112">
        <f aca="true" t="shared" si="1" ref="C7:C35">C6</f>
        <v>0.02</v>
      </c>
      <c r="D7" s="79">
        <f>СВОД!F7</f>
        <v>0.4427500000000001</v>
      </c>
      <c r="E7" s="79">
        <f>Расчет!N9</f>
        <v>0.7589</v>
      </c>
      <c r="F7" s="9">
        <f t="shared" si="0"/>
        <v>1.20165</v>
      </c>
    </row>
    <row r="8" spans="2:6" ht="12.75" customHeight="1">
      <c r="B8" s="2" t="s">
        <v>36</v>
      </c>
      <c r="C8" s="112">
        <f t="shared" si="1"/>
        <v>0.02</v>
      </c>
      <c r="D8" s="79">
        <f>СВОД!F8</f>
        <v>0.63115</v>
      </c>
      <c r="E8" s="79">
        <f>Расчет!N10</f>
        <v>0.7589</v>
      </c>
      <c r="F8" s="9">
        <f t="shared" si="0"/>
        <v>1.39005</v>
      </c>
    </row>
    <row r="9" spans="2:6" ht="12.75" customHeight="1">
      <c r="B9" s="2" t="s">
        <v>20</v>
      </c>
      <c r="C9" s="112">
        <f t="shared" si="1"/>
        <v>0.02</v>
      </c>
      <c r="D9" s="79">
        <f>СВОД!F9</f>
        <v>0.8371399999999999</v>
      </c>
      <c r="E9" s="79">
        <f>Расчет!N11</f>
        <v>0.7589</v>
      </c>
      <c r="F9" s="9">
        <f t="shared" si="0"/>
        <v>1.59604</v>
      </c>
    </row>
    <row r="10" spans="2:6" ht="12.75" customHeight="1">
      <c r="B10" s="2" t="s">
        <v>28</v>
      </c>
      <c r="C10" s="112">
        <f t="shared" si="1"/>
        <v>0.02</v>
      </c>
      <c r="D10" s="79">
        <f>СВОД!F10</f>
        <v>0.31221</v>
      </c>
      <c r="E10" s="79">
        <f>Расчет!N12</f>
        <v>0.7589</v>
      </c>
      <c r="F10" s="9">
        <f t="shared" si="0"/>
        <v>1.07111</v>
      </c>
    </row>
    <row r="11" spans="2:6" ht="12.75" customHeight="1">
      <c r="B11" s="2" t="s">
        <v>29</v>
      </c>
      <c r="C11" s="112">
        <f t="shared" si="1"/>
        <v>0.02</v>
      </c>
      <c r="D11" s="79">
        <f>СВОД!F11</f>
        <v>0.7422100000000001</v>
      </c>
      <c r="E11" s="79">
        <f>Расчет!N13</f>
        <v>0.7589</v>
      </c>
      <c r="F11" s="9">
        <f t="shared" si="0"/>
        <v>1.5011100000000002</v>
      </c>
    </row>
    <row r="12" spans="2:6" ht="12.75" customHeight="1">
      <c r="B12" s="2" t="s">
        <v>11</v>
      </c>
      <c r="C12" s="112">
        <f t="shared" si="1"/>
        <v>0.02</v>
      </c>
      <c r="D12" s="79">
        <f>СВОД!F12</f>
        <v>0.59821</v>
      </c>
      <c r="E12" s="79">
        <f>Расчет!N14</f>
        <v>1.2429</v>
      </c>
      <c r="F12" s="9">
        <f t="shared" si="0"/>
        <v>1.84111</v>
      </c>
    </row>
    <row r="13" spans="2:6" ht="12.75" customHeight="1">
      <c r="B13" s="2" t="s">
        <v>40</v>
      </c>
      <c r="C13" s="112">
        <f t="shared" si="1"/>
        <v>0.02</v>
      </c>
      <c r="D13" s="79">
        <f>СВОД!F14</f>
        <v>0.23821000000000017</v>
      </c>
      <c r="E13" s="79">
        <f>Расчет!N16</f>
        <v>1.2429</v>
      </c>
      <c r="F13" s="9">
        <f t="shared" si="0"/>
        <v>1.4811100000000001</v>
      </c>
    </row>
    <row r="14" spans="2:6" ht="12.75" customHeight="1">
      <c r="B14" s="2" t="s">
        <v>21</v>
      </c>
      <c r="C14" s="112">
        <f t="shared" si="1"/>
        <v>0.02</v>
      </c>
      <c r="D14" s="79">
        <f>СВОД!F15</f>
        <v>0.4387500000000001</v>
      </c>
      <c r="E14" s="79">
        <f>Расчет!N17</f>
        <v>1.2429</v>
      </c>
      <c r="F14" s="9">
        <f t="shared" si="0"/>
        <v>1.6816499999999999</v>
      </c>
    </row>
    <row r="15" spans="2:6" ht="12.75" customHeight="1">
      <c r="B15" s="2" t="s">
        <v>22</v>
      </c>
      <c r="C15" s="112">
        <f t="shared" si="1"/>
        <v>0.02</v>
      </c>
      <c r="D15" s="79">
        <f>СВОД!F16</f>
        <v>0.63115</v>
      </c>
      <c r="E15" s="79">
        <f>Расчет!N18</f>
        <v>1.2429</v>
      </c>
      <c r="F15" s="9">
        <f t="shared" si="0"/>
        <v>1.87405</v>
      </c>
    </row>
    <row r="16" spans="2:6" ht="12.75" customHeight="1">
      <c r="B16" s="2" t="s">
        <v>23</v>
      </c>
      <c r="C16" s="112">
        <f t="shared" si="1"/>
        <v>0.02</v>
      </c>
      <c r="D16" s="79">
        <f>СВОД!F17</f>
        <v>0.8431399999999997</v>
      </c>
      <c r="E16" s="79">
        <f>Расчет!N19</f>
        <v>1.2429</v>
      </c>
      <c r="F16" s="9">
        <f t="shared" si="0"/>
        <v>2.0860399999999997</v>
      </c>
    </row>
    <row r="17" spans="2:6" ht="12.75" customHeight="1">
      <c r="B17" s="2" t="s">
        <v>30</v>
      </c>
      <c r="C17" s="112">
        <f t="shared" si="1"/>
        <v>0.02</v>
      </c>
      <c r="D17" s="79">
        <f>СВОД!F18</f>
        <v>0.30821</v>
      </c>
      <c r="E17" s="79">
        <f>Расчет!N20</f>
        <v>1.2429</v>
      </c>
      <c r="F17" s="9">
        <f t="shared" si="0"/>
        <v>1.55111</v>
      </c>
    </row>
    <row r="18" spans="2:6" ht="12.75" customHeight="1">
      <c r="B18" s="2" t="s">
        <v>31</v>
      </c>
      <c r="C18" s="112">
        <f t="shared" si="1"/>
        <v>0.02</v>
      </c>
      <c r="D18" s="79">
        <f>СВОД!F19</f>
        <v>0.7482099999999999</v>
      </c>
      <c r="E18" s="79">
        <f>Расчет!N21</f>
        <v>1.2429</v>
      </c>
      <c r="F18" s="9">
        <f t="shared" si="0"/>
        <v>1.99111</v>
      </c>
    </row>
    <row r="19" spans="2:6" ht="12.75" customHeight="1">
      <c r="B19" s="2" t="s">
        <v>12</v>
      </c>
      <c r="C19" s="112">
        <f t="shared" si="1"/>
        <v>0.02</v>
      </c>
      <c r="D19" s="79">
        <f>СВОД!F20</f>
        <v>0.5982099999999999</v>
      </c>
      <c r="E19" s="79">
        <f>Расчет!N22</f>
        <v>1.3529</v>
      </c>
      <c r="F19" s="9">
        <f t="shared" si="0"/>
        <v>1.95111</v>
      </c>
    </row>
    <row r="20" spans="2:6" ht="12.75" customHeight="1">
      <c r="B20" s="2" t="s">
        <v>41</v>
      </c>
      <c r="C20" s="112">
        <f t="shared" si="1"/>
        <v>0.02</v>
      </c>
      <c r="D20" s="79">
        <f>СВОД!F22</f>
        <v>0.21821000000000004</v>
      </c>
      <c r="E20" s="79">
        <f>Расчет!N24</f>
        <v>1.3529</v>
      </c>
      <c r="F20" s="9">
        <f t="shared" si="0"/>
        <v>1.57111</v>
      </c>
    </row>
    <row r="21" spans="2:6" ht="12.75" customHeight="1">
      <c r="B21" s="2" t="s">
        <v>24</v>
      </c>
      <c r="C21" s="112">
        <f t="shared" si="1"/>
        <v>0.02</v>
      </c>
      <c r="D21" s="79">
        <f>СВОД!F23</f>
        <v>0.43875000000000003</v>
      </c>
      <c r="E21" s="79">
        <f>Расчет!N25</f>
        <v>1.3529</v>
      </c>
      <c r="F21" s="9">
        <f t="shared" si="0"/>
        <v>1.79165</v>
      </c>
    </row>
    <row r="22" spans="2:6" ht="12.75" customHeight="1">
      <c r="B22" s="2" t="s">
        <v>37</v>
      </c>
      <c r="C22" s="112">
        <f t="shared" si="1"/>
        <v>0.02</v>
      </c>
      <c r="D22" s="79">
        <f>СВОД!F24</f>
        <v>0.6311499999999999</v>
      </c>
      <c r="E22" s="79">
        <f>Расчет!N26</f>
        <v>1.3529</v>
      </c>
      <c r="F22" s="9">
        <f t="shared" si="0"/>
        <v>1.9840499999999999</v>
      </c>
    </row>
    <row r="23" spans="2:6" ht="12.75" customHeight="1">
      <c r="B23" s="2" t="s">
        <v>25</v>
      </c>
      <c r="C23" s="112">
        <f t="shared" si="1"/>
        <v>0.02</v>
      </c>
      <c r="D23" s="79">
        <f>СВОД!F25</f>
        <v>0.84314</v>
      </c>
      <c r="E23" s="79">
        <f>Расчет!N27</f>
        <v>1.3529</v>
      </c>
      <c r="F23" s="9">
        <f t="shared" si="0"/>
        <v>2.19604</v>
      </c>
    </row>
    <row r="24" spans="2:6" ht="12.75" customHeight="1">
      <c r="B24" s="2" t="s">
        <v>32</v>
      </c>
      <c r="C24" s="112">
        <f t="shared" si="1"/>
        <v>0.02</v>
      </c>
      <c r="D24" s="79">
        <f>СВОД!F26</f>
        <v>0.30820999999999993</v>
      </c>
      <c r="E24" s="79">
        <f>Расчет!N28</f>
        <v>1.3529</v>
      </c>
      <c r="F24" s="9">
        <f t="shared" si="0"/>
        <v>1.6611099999999999</v>
      </c>
    </row>
    <row r="25" spans="2:6" ht="12.75" customHeight="1">
      <c r="B25" s="2" t="s">
        <v>33</v>
      </c>
      <c r="C25" s="112">
        <f t="shared" si="1"/>
        <v>0.02</v>
      </c>
      <c r="D25" s="79">
        <f>СВОД!F27</f>
        <v>0.7482099999999998</v>
      </c>
      <c r="E25" s="79">
        <f>Расчет!N29</f>
        <v>1.3529</v>
      </c>
      <c r="F25" s="9">
        <f t="shared" si="0"/>
        <v>2.10111</v>
      </c>
    </row>
    <row r="26" spans="2:6" ht="12.75" customHeight="1">
      <c r="B26" s="2" t="s">
        <v>13</v>
      </c>
      <c r="C26" s="112">
        <f t="shared" si="1"/>
        <v>0.02</v>
      </c>
      <c r="D26" s="79">
        <f>СВОД!F28</f>
        <v>0.5982099999999997</v>
      </c>
      <c r="E26" s="79">
        <f>Расчет!N30</f>
        <v>1.4629</v>
      </c>
      <c r="F26" s="9">
        <f t="shared" si="0"/>
        <v>2.0611099999999998</v>
      </c>
    </row>
    <row r="27" spans="2:6" ht="12.75" customHeight="1">
      <c r="B27" s="2" t="s">
        <v>42</v>
      </c>
      <c r="C27" s="112">
        <f t="shared" si="1"/>
        <v>0.02</v>
      </c>
      <c r="D27" s="79">
        <f>СВОД!F30</f>
        <v>0.20821000000000003</v>
      </c>
      <c r="E27" s="79">
        <f>Расчет!N32</f>
        <v>1.4629</v>
      </c>
      <c r="F27" s="9">
        <f t="shared" si="0"/>
        <v>1.67111</v>
      </c>
    </row>
    <row r="28" spans="2:6" ht="12.75" customHeight="1">
      <c r="B28" s="2" t="s">
        <v>26</v>
      </c>
      <c r="C28" s="112">
        <f t="shared" si="1"/>
        <v>0.02</v>
      </c>
      <c r="D28" s="79">
        <f>СВОД!F31</f>
        <v>0.43875</v>
      </c>
      <c r="E28" s="79">
        <f>Расчет!N33</f>
        <v>1.4629</v>
      </c>
      <c r="F28" s="9">
        <f>SUM(D28:E28)</f>
        <v>1.90165</v>
      </c>
    </row>
    <row r="29" spans="2:6" ht="12.75" customHeight="1">
      <c r="B29" s="2" t="s">
        <v>38</v>
      </c>
      <c r="C29" s="112">
        <f t="shared" si="1"/>
        <v>0.02</v>
      </c>
      <c r="D29" s="79">
        <f>СВОД!F32</f>
        <v>0.6311499999999997</v>
      </c>
      <c r="E29" s="79">
        <f>Расчет!N34</f>
        <v>1.4629</v>
      </c>
      <c r="F29" s="9">
        <f t="shared" si="0"/>
        <v>2.0940499999999997</v>
      </c>
    </row>
    <row r="30" spans="2:6" ht="12.75" customHeight="1">
      <c r="B30" s="2" t="s">
        <v>27</v>
      </c>
      <c r="C30" s="112">
        <f t="shared" si="1"/>
        <v>0.02</v>
      </c>
      <c r="D30" s="79">
        <f>СВОД!F33</f>
        <v>0.8431399999999998</v>
      </c>
      <c r="E30" s="79">
        <f>Расчет!N35</f>
        <v>1.4629</v>
      </c>
      <c r="F30" s="9">
        <f t="shared" si="0"/>
        <v>2.30604</v>
      </c>
    </row>
    <row r="31" spans="2:6" ht="12.75" customHeight="1">
      <c r="B31" s="2" t="s">
        <v>34</v>
      </c>
      <c r="C31" s="112">
        <f t="shared" si="1"/>
        <v>0.02</v>
      </c>
      <c r="D31" s="79">
        <f>СВОД!F34</f>
        <v>0.3082100000000001</v>
      </c>
      <c r="E31" s="79">
        <f>Расчет!N36</f>
        <v>1.4629</v>
      </c>
      <c r="F31" s="9">
        <f t="shared" si="0"/>
        <v>1.7711100000000002</v>
      </c>
    </row>
    <row r="32" spans="2:6" ht="12.75" customHeight="1">
      <c r="B32" s="2" t="s">
        <v>35</v>
      </c>
      <c r="C32" s="112">
        <f t="shared" si="1"/>
        <v>0.02</v>
      </c>
      <c r="D32" s="79">
        <f>СВОД!F35</f>
        <v>0.74821</v>
      </c>
      <c r="E32" s="79">
        <f>Расчет!N37</f>
        <v>1.4629</v>
      </c>
      <c r="F32" s="9">
        <f t="shared" si="0"/>
        <v>2.21111</v>
      </c>
    </row>
    <row r="33" spans="2:6" ht="12.75" customHeight="1">
      <c r="B33" s="2" t="s">
        <v>7</v>
      </c>
      <c r="C33" s="112">
        <f t="shared" si="1"/>
        <v>0.02</v>
      </c>
      <c r="D33" s="79">
        <f>СВОД!F36</f>
        <v>0.59821</v>
      </c>
      <c r="E33" s="79">
        <f>Расчет!N38</f>
        <v>0.7589</v>
      </c>
      <c r="F33" s="9">
        <f t="shared" si="0"/>
        <v>1.35711</v>
      </c>
    </row>
    <row r="34" spans="2:6" ht="12.75" customHeight="1">
      <c r="B34" s="2" t="s">
        <v>8</v>
      </c>
      <c r="C34" s="112">
        <f t="shared" si="1"/>
        <v>0.02</v>
      </c>
      <c r="D34" s="79">
        <f>СВОД!F37</f>
        <v>0.5982099999999998</v>
      </c>
      <c r="E34" s="79">
        <f>Расчет!N39</f>
        <v>0.8129000000000001</v>
      </c>
      <c r="F34" s="9">
        <f t="shared" si="0"/>
        <v>1.4111099999999999</v>
      </c>
    </row>
    <row r="35" spans="2:6" ht="12.75" customHeight="1">
      <c r="B35" s="2" t="s">
        <v>9</v>
      </c>
      <c r="C35" s="112">
        <f t="shared" si="1"/>
        <v>0.02</v>
      </c>
      <c r="D35" s="79">
        <f>СВОД!F38</f>
        <v>0.5982099999999998</v>
      </c>
      <c r="E35" s="79">
        <f>Расчет!N40</f>
        <v>0.8129000000000001</v>
      </c>
      <c r="F35" s="9">
        <f t="shared" si="0"/>
        <v>1.4111099999999999</v>
      </c>
    </row>
    <row r="36" spans="2:6" ht="12.75" customHeight="1" thickBot="1">
      <c r="B36" s="7" t="s">
        <v>10</v>
      </c>
      <c r="C36" s="113">
        <f>C35</f>
        <v>0.02</v>
      </c>
      <c r="D36" s="80">
        <f>СВОД!F39</f>
        <v>0.5982099999999998</v>
      </c>
      <c r="E36" s="80">
        <f>Расчет!N41</f>
        <v>0.8129000000000001</v>
      </c>
      <c r="F36" s="10">
        <f t="shared" si="0"/>
        <v>1.4111099999999999</v>
      </c>
    </row>
    <row r="37" ht="12.75" customHeight="1"/>
    <row r="38" ht="12.75" customHeight="1"/>
    <row r="39" ht="12.75" customHeight="1"/>
    <row r="40" ht="12.75" customHeight="1"/>
    <row r="41" spans="2:5" ht="12.75" customHeight="1">
      <c r="B41" s="11"/>
      <c r="C41" s="11"/>
      <c r="D41" s="11"/>
      <c r="E41" s="1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mergeCells count="1">
    <mergeCell ref="B2:F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"Псковэнергоанент"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Оробец</dc:creator>
  <cp:keywords/>
  <dc:description/>
  <cp:lastModifiedBy>Якутович</cp:lastModifiedBy>
  <cp:lastPrinted>2006-12-07T08:27:00Z</cp:lastPrinted>
  <dcterms:created xsi:type="dcterms:W3CDTF">2005-12-27T08:19:10Z</dcterms:created>
  <dcterms:modified xsi:type="dcterms:W3CDTF">2007-04-03T06:11:24Z</dcterms:modified>
  <cp:category/>
  <cp:version/>
  <cp:contentType/>
  <cp:contentStatus/>
</cp:coreProperties>
</file>